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สมุดงานนี้" defaultThemeVersion="124226"/>
  <bookViews>
    <workbookView xWindow="240" yWindow="225" windowWidth="14805" windowHeight="7440" activeTab="1"/>
  </bookViews>
  <sheets>
    <sheet name="แบบ บ.ท.ช.2-ย." sheetId="9" r:id="rId1"/>
    <sheet name="ด้านหลัง" sheetId="12" r:id="rId2"/>
    <sheet name="แบบ บ.ท.ช.2-ย. (ตัวอย่าง)" sheetId="13" r:id="rId3"/>
    <sheet name="แบบ บ.ท.ช.2-ย.(สูตร)" sheetId="8" r:id="rId4"/>
    <sheet name="ฐานข้อมูล บ.ท.ช.2ย._ห้ามลบ" sheetId="6" r:id="rId5"/>
  </sheets>
  <definedNames>
    <definedName name="_xlnm._FilterDatabase" localSheetId="4" hidden="1">'ฐานข้อมูล บ.ท.ช.2ย._ห้ามลบ'!$A$1:$Y$54</definedName>
    <definedName name="_xlnm.Print_Area" localSheetId="1">ด้านหลัง!$A$1:$Y$44</definedName>
    <definedName name="_xlnm.Print_Area" localSheetId="0">'แบบ บ.ท.ช.2-ย.'!$A$1:$Y$50</definedName>
    <definedName name="_xlnm.Print_Area" localSheetId="2">'แบบ บ.ท.ช.2-ย. (ตัวอย่าง)'!$A$1:$Y$50</definedName>
    <definedName name="_xlnm.Print_Area" localSheetId="3">'แบบ บ.ท.ช.2-ย.(สูตร)'!$A$1:$Y$150</definedName>
  </definedNames>
  <calcPr calcId="144525"/>
</workbook>
</file>

<file path=xl/calcChain.xml><?xml version="1.0" encoding="utf-8"?>
<calcChain xmlns="http://schemas.openxmlformats.org/spreadsheetml/2006/main">
  <c r="J4" i="8" l="1"/>
  <c r="W145" i="8" l="1"/>
  <c r="R145" i="8"/>
  <c r="N144" i="8"/>
  <c r="N143" i="8"/>
  <c r="L142" i="8"/>
  <c r="W135" i="8"/>
  <c r="R135" i="8"/>
  <c r="Z104" i="8"/>
  <c r="O134" i="8" s="1"/>
  <c r="J104" i="8"/>
  <c r="Z54" i="8"/>
  <c r="S83" i="8" s="1"/>
  <c r="W95" i="8"/>
  <c r="R95" i="8"/>
  <c r="N94" i="8"/>
  <c r="N93" i="8"/>
  <c r="L92" i="8"/>
  <c r="W85" i="8"/>
  <c r="R85" i="8"/>
  <c r="O84" i="8"/>
  <c r="P83" i="8"/>
  <c r="L80" i="8"/>
  <c r="S79" i="8"/>
  <c r="C63" i="8"/>
  <c r="W61" i="8"/>
  <c r="C61" i="8"/>
  <c r="Q60" i="8"/>
  <c r="Q59" i="8"/>
  <c r="B59" i="8"/>
  <c r="G56" i="8"/>
  <c r="D55" i="8"/>
  <c r="J54" i="8"/>
  <c r="N4" i="8"/>
  <c r="O34" i="8"/>
  <c r="S33" i="8"/>
  <c r="P33" i="8"/>
  <c r="M32" i="8"/>
  <c r="U30" i="8"/>
  <c r="L30" i="8"/>
  <c r="E30" i="8"/>
  <c r="S29" i="8"/>
  <c r="J13" i="8"/>
  <c r="C13" i="8"/>
  <c r="R12" i="8"/>
  <c r="W11" i="8"/>
  <c r="I11" i="8"/>
  <c r="C11" i="8"/>
  <c r="U10" i="8"/>
  <c r="Q10" i="8"/>
  <c r="D10" i="8"/>
  <c r="Q9" i="8"/>
  <c r="J9" i="8"/>
  <c r="B9" i="8"/>
  <c r="S8" i="8"/>
  <c r="G6" i="8"/>
  <c r="T5" i="8"/>
  <c r="D5" i="8"/>
  <c r="W45" i="8"/>
  <c r="R45" i="8"/>
  <c r="N44" i="8"/>
  <c r="N43" i="8"/>
  <c r="L42" i="8"/>
  <c r="W35" i="8"/>
  <c r="R35" i="8"/>
  <c r="N104" i="8" l="1"/>
  <c r="M137" i="8" s="1"/>
  <c r="D105" i="8"/>
  <c r="G106" i="8"/>
  <c r="B109" i="8"/>
  <c r="Q109" i="8"/>
  <c r="Q110" i="8"/>
  <c r="C111" i="8"/>
  <c r="W111" i="8"/>
  <c r="C113" i="8"/>
  <c r="S129" i="8"/>
  <c r="L130" i="8"/>
  <c r="M132" i="8"/>
  <c r="S133" i="8"/>
  <c r="T105" i="8"/>
  <c r="S108" i="8"/>
  <c r="J109" i="8"/>
  <c r="D110" i="8"/>
  <c r="U110" i="8"/>
  <c r="I111" i="8"/>
  <c r="R112" i="8"/>
  <c r="J113" i="8"/>
  <c r="E130" i="8"/>
  <c r="U130" i="8"/>
  <c r="P133" i="8"/>
  <c r="N54" i="8"/>
  <c r="M87" i="8" s="1"/>
  <c r="T55" i="8"/>
  <c r="S58" i="8"/>
  <c r="J59" i="8"/>
  <c r="D60" i="8"/>
  <c r="U60" i="8"/>
  <c r="I61" i="8"/>
  <c r="R62" i="8"/>
  <c r="J63" i="8"/>
  <c r="E80" i="8"/>
  <c r="U80" i="8"/>
  <c r="O34" i="13" l="1"/>
  <c r="T9" i="6" l="1"/>
  <c r="T15" i="6"/>
  <c r="T20" i="6"/>
  <c r="T17" i="6"/>
  <c r="T21" i="6"/>
  <c r="T14" i="6"/>
  <c r="T19" i="6"/>
  <c r="T18" i="6"/>
  <c r="T16" i="6"/>
  <c r="T38" i="6"/>
  <c r="T34" i="6"/>
  <c r="T50" i="6"/>
  <c r="T42" i="6"/>
  <c r="T5" i="6"/>
  <c r="T6" i="6"/>
  <c r="T4" i="6"/>
  <c r="T2" i="6"/>
  <c r="T3" i="6"/>
  <c r="T51" i="6"/>
  <c r="T47" i="6"/>
  <c r="T43" i="6"/>
  <c r="T35" i="6"/>
  <c r="T46" i="6"/>
  <c r="T39" i="6"/>
  <c r="T22" i="6"/>
  <c r="T23" i="6"/>
  <c r="T8" i="6"/>
  <c r="T54" i="6"/>
  <c r="T49" i="6"/>
  <c r="T10" i="6"/>
  <c r="T33" i="6"/>
  <c r="T26" i="6"/>
  <c r="T32" i="6"/>
  <c r="T53" i="6"/>
  <c r="T31" i="6"/>
  <c r="T29" i="6"/>
  <c r="T37" i="6"/>
  <c r="T30" i="6"/>
  <c r="T45" i="6"/>
  <c r="T27" i="6"/>
  <c r="T41" i="6"/>
  <c r="T7" i="6"/>
  <c r="T28" i="6"/>
  <c r="T40" i="6"/>
  <c r="T24" i="6"/>
  <c r="T25" i="6"/>
  <c r="T13" i="6"/>
  <c r="T44" i="6"/>
  <c r="T36" i="6"/>
  <c r="T52" i="6"/>
  <c r="T12" i="6"/>
  <c r="T11" i="6"/>
  <c r="T48" i="6"/>
  <c r="M37" i="8"/>
  <c r="M82" i="8" l="1"/>
</calcChain>
</file>

<file path=xl/sharedStrings.xml><?xml version="1.0" encoding="utf-8"?>
<sst xmlns="http://schemas.openxmlformats.org/spreadsheetml/2006/main" count="1585" uniqueCount="441">
  <si>
    <t>ตำแหน่ง</t>
  </si>
  <si>
    <t>พ.อ.อิศรา</t>
  </si>
  <si>
    <t>จันทะกระยอม</t>
  </si>
  <si>
    <t>พ.อ.ชุติเดช</t>
  </si>
  <si>
    <t>ชวณิชย์</t>
  </si>
  <si>
    <t>พ.ท.เจษฎา</t>
  </si>
  <si>
    <t>ปิยะสุวรรณ</t>
  </si>
  <si>
    <t>พ.ท.ศุภชัย</t>
  </si>
  <si>
    <t>เกษนา</t>
  </si>
  <si>
    <t>พ.ต.กิตติศักดิ์</t>
  </si>
  <si>
    <t>ทัพอิ่ม</t>
  </si>
  <si>
    <t>ร.อ.สุวพันธ์</t>
  </si>
  <si>
    <t>พรหมวิรัตน์</t>
  </si>
  <si>
    <t>จ.ส.อ.อานนท์</t>
  </si>
  <si>
    <t>แสงอรุณ</t>
  </si>
  <si>
    <t>ส.ท.ธวัชชัย</t>
  </si>
  <si>
    <t>เชื้อศรีชัย</t>
  </si>
  <si>
    <t>จ.ส.อ.สุริยา</t>
  </si>
  <si>
    <t>ช่วยปลอด</t>
  </si>
  <si>
    <t>จ.ส.อ.สุรชา</t>
  </si>
  <si>
    <t>วงค์อนุ</t>
  </si>
  <si>
    <t>จ.ส.อ.เลิศชาย</t>
  </si>
  <si>
    <t>อ่อนศรี</t>
  </si>
  <si>
    <t>อส.ทพ.สมเดช</t>
  </si>
  <si>
    <t>สุทธิมาศ</t>
  </si>
  <si>
    <t>อส.ทพ.ทรงศักดิ์</t>
  </si>
  <si>
    <t>เพชรไพ</t>
  </si>
  <si>
    <t>อส.ทพ.ไพโรจน์</t>
  </si>
  <si>
    <t>คงเรือง</t>
  </si>
  <si>
    <t>อส.ทพ.นิกร</t>
  </si>
  <si>
    <t>ช่วยศรีสวัสดิ์</t>
  </si>
  <si>
    <t>อส.ทพ.สุจินต์</t>
  </si>
  <si>
    <t>เสนามิตร</t>
  </si>
  <si>
    <t>อส.ทพ.สมชัย</t>
  </si>
  <si>
    <t>คลังนิพิศ</t>
  </si>
  <si>
    <t>อส.ทพ.ธนันชัย</t>
  </si>
  <si>
    <t>คงกะพันธ์</t>
  </si>
  <si>
    <t>อส.ทพ.พิษณุพงษ์</t>
  </si>
  <si>
    <t>เทพคำภา</t>
  </si>
  <si>
    <t>ร.อ.วิมล</t>
  </si>
  <si>
    <t>แจ้งสว่าง</t>
  </si>
  <si>
    <t>ร.อ.สุดใจ</t>
  </si>
  <si>
    <t>วงละคร</t>
  </si>
  <si>
    <t>จ.ส.ท.บุญเลิศ</t>
  </si>
  <si>
    <t>ยงสุทธิ์</t>
  </si>
  <si>
    <t>จ.ส.ท.สมพงค์</t>
  </si>
  <si>
    <t>คงทอง</t>
  </si>
  <si>
    <t>ส.ท.สุชล</t>
  </si>
  <si>
    <t>พรหมคงบุญ</t>
  </si>
  <si>
    <t>ส.อ.สมนุกิจ</t>
  </si>
  <si>
    <t>สืบประดิษฐ์</t>
  </si>
  <si>
    <t>จ.ส.ต.วัชรินทร์</t>
  </si>
  <si>
    <t>จินคง</t>
  </si>
  <si>
    <t>ส.อ.นาวิก</t>
  </si>
  <si>
    <t>โคตรสีกุล</t>
  </si>
  <si>
    <t>ส.อ.รุ่งอรุณ</t>
  </si>
  <si>
    <t>คงทรัพย์</t>
  </si>
  <si>
    <t>ส.อ.ทรงไทย</t>
  </si>
  <si>
    <t>นาจรูญ</t>
  </si>
  <si>
    <t>ส.ท.อรรถวุฒิ</t>
  </si>
  <si>
    <t>บุญใส</t>
  </si>
  <si>
    <t>ส.ท.มารุต</t>
  </si>
  <si>
    <t>เพชรสุทธิ์</t>
  </si>
  <si>
    <t>พ.ต.ประสาน</t>
  </si>
  <si>
    <t>จันทร</t>
  </si>
  <si>
    <t>ร.ท.ณรงค์</t>
  </si>
  <si>
    <t>เชื้อทอง</t>
  </si>
  <si>
    <t>จ.ส.อ.พนภนา</t>
  </si>
  <si>
    <t>บัวสารบรรณ์</t>
  </si>
  <si>
    <t>ส.อ.ประจักษ์</t>
  </si>
  <si>
    <t>โชติดาว</t>
  </si>
  <si>
    <t>พ.ต.นิยม</t>
  </si>
  <si>
    <t>รักพลับ</t>
  </si>
  <si>
    <t>ร.ท.สุเมธ</t>
  </si>
  <si>
    <t>รักษ์จันทร์</t>
  </si>
  <si>
    <t>จ.ส.ต.อภิรักษ์</t>
  </si>
  <si>
    <t>เหมฤค</t>
  </si>
  <si>
    <t>ส.อ.สีหกฤษฎิ์</t>
  </si>
  <si>
    <t>มังฉกรรจ์</t>
  </si>
  <si>
    <t>พ.ต.อาคม</t>
  </si>
  <si>
    <t>ทองพวง</t>
  </si>
  <si>
    <t>ร.ต.สมพาร</t>
  </si>
  <si>
    <t>ปัญญา</t>
  </si>
  <si>
    <t>จ.ส.อ.ธรรมรัตน์</t>
  </si>
  <si>
    <t>หน่วงเหนี่ยว</t>
  </si>
  <si>
    <t>ส.อ.วัชระ</t>
  </si>
  <si>
    <t>ปานสิทธิ์</t>
  </si>
  <si>
    <t>ร.ท.มานิตย์</t>
  </si>
  <si>
    <t>แย้มแก้ว</t>
  </si>
  <si>
    <t>ร.ต.จรัญ</t>
  </si>
  <si>
    <t>ผอมจีน</t>
  </si>
  <si>
    <t>จ.ส.ต.เจริญศักดิ์</t>
  </si>
  <si>
    <t>รักษ์วงศ์</t>
  </si>
  <si>
    <t>ส.ต.เฉลิมเกียรติ</t>
  </si>
  <si>
    <t>พรหมศรียา</t>
  </si>
  <si>
    <t>พ.ต.อนันต์</t>
  </si>
  <si>
    <t>เอ้งฉ้วน</t>
  </si>
  <si>
    <t>ร.ต.เชาวลิต</t>
  </si>
  <si>
    <t>แสงเคลือบ</t>
  </si>
  <si>
    <t>จ.ส.อ.วิโรจน์</t>
  </si>
  <si>
    <t>แสงแก้ว</t>
  </si>
  <si>
    <t>ส.อ.ไพรัตน์</t>
  </si>
  <si>
    <t>บุญธรรม</t>
  </si>
  <si>
    <t>ร.อ.อดิศร</t>
  </si>
  <si>
    <t>อยู่สุข</t>
  </si>
  <si>
    <t>ลำดับ (1)</t>
  </si>
  <si>
    <t>สกุล (3)</t>
  </si>
  <si>
    <t>ตำแหน่งปกติ (4)</t>
  </si>
  <si>
    <t xml:space="preserve"> -</t>
  </si>
  <si>
    <t>ผู้บังคับหน่วยเฉพาะกิจ</t>
  </si>
  <si>
    <t>-</t>
  </si>
  <si>
    <t>ผบ.กรม ทพ.๔๕</t>
  </si>
  <si>
    <t>รองผู้บังคับหน่วยเฉพาะกิจ</t>
  </si>
  <si>
    <t>รอง ผบ.กรม ทพ.๔๕</t>
  </si>
  <si>
    <t>ประจำ นทพ.</t>
  </si>
  <si>
    <t>เสนาธิการหน่วยเฉพาะกิจ</t>
  </si>
  <si>
    <t>ประจำ มทบ.๔๕</t>
  </si>
  <si>
    <t>นายทหารการเงิน บก.ฉก.ทพ.๔๕</t>
  </si>
  <si>
    <t>นายทหารการเงิน กรม ทพ.๔๕</t>
  </si>
  <si>
    <t>นายสิบการเงิน บก.ฉก.ทพ.๔๕</t>
  </si>
  <si>
    <t>นายสิบการเงิน บก.กรม ทพ.๔๕</t>
  </si>
  <si>
    <t>นายสิบสิบพยาบาล บก.ฉก.ทพ.๔๕</t>
  </si>
  <si>
    <t>นายสิบพยาบาล บก.กรม ทพ.๔๕</t>
  </si>
  <si>
    <t>นายสิบสื่อสาร บก.ฉก.ทพ.๔๕</t>
  </si>
  <si>
    <t>พลนำสาร บก.ฉก.ทพ.๔๕</t>
  </si>
  <si>
    <t>พลนำสาร บก.กรม ทพ.๔๕</t>
  </si>
  <si>
    <t>ทหารประจำ บก.ฉก.ทพ.๔๕</t>
  </si>
  <si>
    <t>ทหารประจำ บก.กรม ทพ.๔๕</t>
  </si>
  <si>
    <t>อนุศาสนาจารณ์ บก.ฉก.ทพ.๔๕</t>
  </si>
  <si>
    <t>อนุศาสนาจารย์ กรม ทพ.๔๕</t>
  </si>
  <si>
    <t>อนุศาสนาจารย์ บก.ฉก.ทพ.๔๕</t>
  </si>
  <si>
    <t>ผู้ช่วยอนุศาสนาจารณ์ บก.ฉก.ทพ.๔๕</t>
  </si>
  <si>
    <t>ผบ.ชุด ลว.ร้อย.ลว.ไกล ๕</t>
  </si>
  <si>
    <t>นายสิบช่างอาวุธ บก.ฉก.ทพ.๔๕</t>
  </si>
  <si>
    <t>นายสิบปศุสัตว์ ร้อย.พัฒนา ๒ พัน.พัฒนา ๔</t>
  </si>
  <si>
    <t>พลวิทยุ บก.ฉก.ทพ.๔๕</t>
  </si>
  <si>
    <t>พลวิทยุ บก.กรม ทพ.๔๕</t>
  </si>
  <si>
    <t xml:space="preserve">พลขับรถ บก.ฉก.ทพ.๔๕  </t>
  </si>
  <si>
    <t>หน.ชุดวิทยุปลายทางแลพคลื่นพาย์ ส.พัน.๑๕</t>
  </si>
  <si>
    <t>พลขับรถ บก.กรม ทพ.๔๕</t>
  </si>
  <si>
    <t>นายทหารฝ่ายกำลังพล บก.ฉก.ทพ.๔๕</t>
  </si>
  <si>
    <t>ฝอ.๕ กรม ทพ๕๕</t>
  </si>
  <si>
    <t>ผู้ช่วยนายทหารฝ่ายกำลังพล บก.ฉก.ทพ.๔๕</t>
  </si>
  <si>
    <t>ผช.นายทหารธุรการและกำลังพล กรม ทพ.๔๕</t>
  </si>
  <si>
    <t>นายสิบกำลังพล บก.ฉก.ทพ.๔๕</t>
  </si>
  <si>
    <t>นายสิบกำลังพล ฝกพ.กรม ทพ.๔๕</t>
  </si>
  <si>
    <t>นายทหารฝ่ายการข่าว บก.ฉก.ทพ.๔๕</t>
  </si>
  <si>
    <t>หน.แผนกปฏิบัติการส่วนภูมิภาค ทภ.๔</t>
  </si>
  <si>
    <t>ผู้ช่วยนายทหารฝ่ายการข่าว บก.ฉก.ทพ.๔๕</t>
  </si>
  <si>
    <t>ผช.ฝอ.๒ กรม ทพ.๔๕</t>
  </si>
  <si>
    <t>นายสิบการข่าว บก.ฉก.ทพ.๔๕</t>
  </si>
  <si>
    <t>นายสิบการข่าว ฝขว.กรม ทพ.๔๕</t>
  </si>
  <si>
    <t>นายทหารฝ่ายยุทธการ บก.ฉก.ทพ.๔๕</t>
  </si>
  <si>
    <t>ฝยก.กรม ทพ๕๕</t>
  </si>
  <si>
    <t>ผู้ช่วยนายทหารฝ่ายยุทธการ บก.ฉก.ทพ.๔๕</t>
  </si>
  <si>
    <t>ผช.ฝยก.กรม ทพ.๔๕</t>
  </si>
  <si>
    <t>นายสิบยุทธการ บก.ฉก.ทพ.๔๕</t>
  </si>
  <si>
    <t>นายสิบยุทธการ ฝยก.กรม ทพ.๔๕</t>
  </si>
  <si>
    <t>นายทหารฝ่ายส่งกำลังบำรุง บก.ฉก.ทพ.๔๕</t>
  </si>
  <si>
    <t>ผช.นายทหารฝ่ายส่งกำลังบำรุง กรม ทพ.๔๕</t>
  </si>
  <si>
    <t>ผู้ช่วยนายทหารฝ่ายส่งกำลังบำรุง บก.ฉก.ทพ.๔๕</t>
  </si>
  <si>
    <t>ผบ.มว.ร้อน.วศข.ส.พัน.๕</t>
  </si>
  <si>
    <t>นายสิบส่งกำลัง บก.ฉก.ทพ.๔๕</t>
  </si>
  <si>
    <t>นายสิบส่งกำลัง ฝกบ.กรม ทพ.๔๕</t>
  </si>
  <si>
    <t>นายทหารฝ่ายกิจการพลเรือน บก.ฉก.ทพ.๔๕</t>
  </si>
  <si>
    <t>ผู้ช่วยนายทหารฝ่ายกิจการพลเรือน บก.ฉก.ทพ.๔๕</t>
  </si>
  <si>
    <t>ผบ.ตอน ลว.ไกล ร้อย.ลว.ไกล พล.ร.๑๕</t>
  </si>
  <si>
    <t>นายสิบกิจการพลเรือน บก.ฉก.ทพ.๔๕</t>
  </si>
  <si>
    <t>รอง ผบ.ตอน ลว.ร้อย.ลว.ไกล ๕</t>
  </si>
  <si>
    <t>นายสิบกิจการพลเรือน ฝกร.กรม ทพ.๔๕</t>
  </si>
  <si>
    <t>ผบ.ร้อย.ทพ.๔๕๐๑ ฉก.ทพ.๔๕</t>
  </si>
  <si>
    <t>นราธิวาส</t>
  </si>
  <si>
    <t>หนังสือรับรองคุณสมบัติ</t>
  </si>
  <si>
    <t>ผู้ปฏิบัติหน้าที่ในพื้นที่ย่านอันตราย ตามระเบียบ บ.ท.ช. ข้อ ๑๐.๕</t>
  </si>
  <si>
    <t>แบบ บ.ท.ช.๒/ย.</t>
  </si>
  <si>
    <t>๑. ข้าพเจ้า (ยศ/ชื่อ – นามสกุล)</t>
  </si>
  <si>
    <t>ตำแหน่ง (ปกติ)</t>
  </si>
  <si>
    <t>ขอรับรองว่าในปีงบประมาณ พ.ศ.</t>
  </si>
  <si>
    <t>๒. ปฏิบัติหน้าที่ และเป็นกำลังพลในโครงสร้างของ กอ.รมน.ภาค ๔ สน. ตามคำสั่ง</t>
  </si>
  <si>
    <t>สังกัด(ปกติ)</t>
  </si>
  <si>
    <t>ที่</t>
  </si>
  <si>
    <t>ลงวันที่</t>
  </si>
  <si>
    <t>ในตำแหน่ง</t>
  </si>
  <si>
    <t>ตั้งแต่วันที่</t>
  </si>
  <si>
    <t>๓. ในห้วงของการปฏิบัติหน้าที่ดังกล่าว ข้าพเจ้าได้ปฏิบัติงานประจำในพื้นที่ตำบล</t>
  </si>
  <si>
    <t>อำเภอ</t>
  </si>
  <si>
    <t>จังหวัด</t>
  </si>
  <si>
    <t>ข้าพเจ้าได้รับอนุมัติการลา ดังนี้</t>
  </si>
  <si>
    <t>ครั้งๆ ละ</t>
  </si>
  <si>
    <t>วัน</t>
  </si>
  <si>
    <t>ดังนี้</t>
  </si>
  <si>
    <t xml:space="preserve">  วันที่</t>
  </si>
  <si>
    <t>ถึงวันที่</t>
  </si>
  <si>
    <t xml:space="preserve">  ลากิจ     จำนวน</t>
  </si>
  <si>
    <t xml:space="preserve">  ลาป่วย   จำนวน</t>
  </si>
  <si>
    <t xml:space="preserve"> ลาพักผ่อน จำนวน</t>
  </si>
  <si>
    <t>ลาพักตามวงรอบ จำนวน</t>
  </si>
  <si>
    <t xml:space="preserve"> ไม่ได้ลา</t>
  </si>
  <si>
    <t>๔. ในขณะที่ได้รับคำสั่งให้ปฏิบัติหน้าที่ในพื้นที่ย่านอันตราย ตามข้อ ๒ ผู้บังคับบัญชามีคำสั่งที่</t>
  </si>
  <si>
    <t>มอบหมายให้ปฏิบัติหน้าที่</t>
  </si>
  <si>
    <t>ณ</t>
  </si>
  <si>
    <t>ในวันที่</t>
  </si>
  <si>
    <t>รวม</t>
  </si>
  <si>
    <t>๕. ข้าพเจ้าได้รับ พ.ส.ร./เงินรางวัลสำหรับการสู้รบ ตามระเบียบ บ.ท.ช. มาแล้ว จำนวน</t>
  </si>
  <si>
    <t>ครั้ง</t>
  </si>
  <si>
    <t xml:space="preserve"> -  /  </t>
  </si>
  <si>
    <t>ครั้งที่ ๑ เมื่อวันที่</t>
  </si>
  <si>
    <t>ครั้งที่ ๒ เมื่อวันที่</t>
  </si>
  <si>
    <t>ครั้งที่ ๓ เมื่อวันที่</t>
  </si>
  <si>
    <t>( ลงชื่อ)</t>
  </si>
  <si>
    <t>(</t>
  </si>
  <si>
    <t>)</t>
  </si>
  <si>
    <t>วันที่</t>
  </si>
  <si>
    <t>เดือน</t>
  </si>
  <si>
    <t>พ.ศ.</t>
  </si>
  <si>
    <t>ข้าพเจ้าได้ตรวจสอบข้อมูลของ (ยศ/ชื่อ – นามสกุล)</t>
  </si>
  <si>
    <t>(ลงชื่อ)</t>
  </si>
  <si>
    <t xml:space="preserve">     ลงวันที่</t>
  </si>
  <si>
    <t>ตั้งค่าหน้ากระดาษ แนวตั้ง ขนาด 95%</t>
  </si>
  <si>
    <t>หัว</t>
  </si>
  <si>
    <t>บน</t>
  </si>
  <si>
    <t>ล่าง</t>
  </si>
  <si>
    <t>ซ้าย</t>
  </si>
  <si>
    <t>ขวา</t>
  </si>
  <si>
    <t>อธิบาย</t>
  </si>
  <si>
    <t>คอลัมม์</t>
  </si>
  <si>
    <t>A - Y</t>
  </si>
  <si>
    <t>แถว</t>
  </si>
  <si>
    <t xml:space="preserve"> 1- 43</t>
  </si>
  <si>
    <t>ความกว้าง ต่อ 1 หน้า</t>
  </si>
  <si>
    <t>Lock ค่า แถว</t>
  </si>
  <si>
    <t>A2</t>
  </si>
  <si>
    <t>Y65000</t>
  </si>
  <si>
    <t>แนว ตั้ง</t>
  </si>
  <si>
    <t>แนว นอน</t>
  </si>
  <si>
    <t>นายสิบยุทธการและการข่าว บก.ร้อย.ร้อย.ทพ.กรม ทพ.๔๕</t>
  </si>
  <si>
    <t>นายสิบส่งเสริมวัฒนธรรม ร้อย.พัฒนา ๑ พัน.พัฒนา ๔</t>
  </si>
  <si>
    <t>ผบ.ร้อย.สน.ส่วนหน้า ๑ พัน.ซบร.กรม สน.พล.ร.๑๕</t>
  </si>
  <si>
    <t xml:space="preserve"> ๑ ต.ค.๔๘</t>
  </si>
  <si>
    <t xml:space="preserve"> ๑ ต.ค.๔๙</t>
  </si>
  <si>
    <t xml:space="preserve"> ๑ ต.ค.๕๐</t>
  </si>
  <si>
    <t xml:space="preserve"> ๑ ต.ค.๕๑</t>
  </si>
  <si>
    <t xml:space="preserve"> ๑ ต.ค.๕๒</t>
  </si>
  <si>
    <t xml:space="preserve"> ๑ ต.ค.๕๓</t>
  </si>
  <si>
    <t xml:space="preserve"> ๑ ต.ค.๕๔</t>
  </si>
  <si>
    <t xml:space="preserve"> ๑ ต.ค.๕๕</t>
  </si>
  <si>
    <t xml:space="preserve"> ๑ ต.ค.๕๖</t>
  </si>
  <si>
    <t xml:space="preserve"> ๑ ต.ค.๕๗</t>
  </si>
  <si>
    <t xml:space="preserve"> ๑ ต.ค.๕๘</t>
  </si>
  <si>
    <t>กอ.รมน.</t>
  </si>
  <si>
    <t>กรม ทพ.๔๕</t>
  </si>
  <si>
    <t>ระแงะ</t>
  </si>
  <si>
    <t>ตันหยงมัส</t>
  </si>
  <si>
    <t>ความกว้างแถวทั้งหน้า</t>
  </si>
  <si>
    <t>ลบคำอธิบายตั้งแต่คนที่ 2 ออก</t>
  </si>
  <si>
    <t>ชื่อ (2)</t>
  </si>
  <si>
    <t>สังกัด (5)</t>
  </si>
  <si>
    <t>ตำแหน่งสนาม (6)</t>
  </si>
  <si>
    <t>ปีงบประมาณที่ทำ (7)</t>
  </si>
  <si>
    <t>ตามคำสั่ง กอ.รมน. (8)</t>
  </si>
  <si>
    <t>คำสั่งปฏิบัติ (9)</t>
  </si>
  <si>
    <t>ลงวันที่ปฏิบัติ (10)</t>
  </si>
  <si>
    <t>วันที่ปฏิบัติ (11)</t>
  </si>
  <si>
    <t>วันที่พ้น (12)</t>
  </si>
  <si>
    <t>ชื่อคนลงนาม_หน้า 1 ห้ามลบ หน้า2 ลบได้</t>
  </si>
  <si>
    <t>ตำแหน่ง_หน้า 1 ห้ามลบ หน้า2 ลบได้</t>
  </si>
  <si>
    <t>เดือนที่จะให้ลงนาม</t>
  </si>
  <si>
    <t>ปี พ.ศ. จะให้ลงนาม</t>
  </si>
  <si>
    <t>ลำดับเสนอขอ</t>
  </si>
  <si>
    <t>ยศ ผู้ลงนาม</t>
  </si>
  <si>
    <t>ชื่อผู้ลงนาม</t>
  </si>
  <si>
    <t>เฉลิมเกียรติ</t>
  </si>
  <si>
    <t>ธวัชชัย</t>
  </si>
  <si>
    <t>สุชล</t>
  </si>
  <si>
    <t>อรรถวุฒิ</t>
  </si>
  <si>
    <t>มารุต</t>
  </si>
  <si>
    <t>สมนุกิจ</t>
  </si>
  <si>
    <t>นาวิก</t>
  </si>
  <si>
    <t>รุ่งอรุณ</t>
  </si>
  <si>
    <t>ทรงไทย</t>
  </si>
  <si>
    <t>ประจักษ์</t>
  </si>
  <si>
    <t>สีหกฤษฎิ์</t>
  </si>
  <si>
    <t>วัชระ</t>
  </si>
  <si>
    <t>ไพรัตน์</t>
  </si>
  <si>
    <t>อานนท์</t>
  </si>
  <si>
    <t>สุริยา</t>
  </si>
  <si>
    <t>สุรชา</t>
  </si>
  <si>
    <t>เลิศชาย</t>
  </si>
  <si>
    <t>พนภนา</t>
  </si>
  <si>
    <t>ธรรมรัตน์</t>
  </si>
  <si>
    <t>วิโรจน์</t>
  </si>
  <si>
    <t>บุญเลิศ</t>
  </si>
  <si>
    <t>สมพงค์</t>
  </si>
  <si>
    <t>วัชรินทร์</t>
  </si>
  <si>
    <t>อภิรักษ์</t>
  </si>
  <si>
    <t>เจริญศักดิ์</t>
  </si>
  <si>
    <t>สมพาร</t>
  </si>
  <si>
    <t>จรัญ</t>
  </si>
  <si>
    <t>เชาวลิต</t>
  </si>
  <si>
    <t>ณรงค์</t>
  </si>
  <si>
    <t>สุเมธ</t>
  </si>
  <si>
    <t>มานิตย์</t>
  </si>
  <si>
    <t>สุวพันธ์</t>
  </si>
  <si>
    <t>วิมล</t>
  </si>
  <si>
    <t>สุดใจ</t>
  </si>
  <si>
    <t>อดิศร</t>
  </si>
  <si>
    <t>กิตติศักดิ์</t>
  </si>
  <si>
    <t>ประสาน</t>
  </si>
  <si>
    <t>นิยม</t>
  </si>
  <si>
    <t>อาคม</t>
  </si>
  <si>
    <t>อนันต์</t>
  </si>
  <si>
    <t>เจษฎา</t>
  </si>
  <si>
    <t>ศุภชัย</t>
  </si>
  <si>
    <t>อิศรา</t>
  </si>
  <si>
    <t>ชุติเดช</t>
  </si>
  <si>
    <t>ตำบล (13)</t>
  </si>
  <si>
    <t>อำเภอ (14)</t>
  </si>
  <si>
    <t>จังหวัด (15)</t>
  </si>
  <si>
    <t>ครั้งที่ 1 (17)</t>
  </si>
  <si>
    <t>ครั้งที่ 2 (18)</t>
  </si>
  <si>
    <t>ครั้งที่ 3 (19)</t>
  </si>
  <si>
    <t>ช่อง ยศ (20)</t>
  </si>
  <si>
    <t>ชื่อ (21)</t>
  </si>
  <si>
    <t>สกุล (22)</t>
  </si>
  <si>
    <t xml:space="preserve">  ๑ ต.ค.๕๘</t>
  </si>
  <si>
    <t xml:space="preserve"> ๔ พ.ค.๕๙</t>
  </si>
  <si>
    <t xml:space="preserve"> ๑ เม.ย.๕๙</t>
  </si>
  <si>
    <t xml:space="preserve"> ๑ ต.ค.๕๙</t>
  </si>
  <si>
    <t xml:space="preserve"> ๒๖ เม.ย.๕๙</t>
  </si>
  <si>
    <t xml:space="preserve"> ๑๙ ก.พ.๕๙</t>
  </si>
  <si>
    <t>พล.พัฒนา ๔</t>
  </si>
  <si>
    <t>พล.ร.๑๕</t>
  </si>
  <si>
    <t>พล.ร.๕</t>
  </si>
  <si>
    <t>มทบ.๔๕</t>
  </si>
  <si>
    <t>สมเดช</t>
  </si>
  <si>
    <t>ทรงศักดิ์</t>
  </si>
  <si>
    <t>ไพโรจน์</t>
  </si>
  <si>
    <t>นิกร</t>
  </si>
  <si>
    <t>สุจินต์</t>
  </si>
  <si>
    <t>สมชัย</t>
  </si>
  <si>
    <t>ธนันชัย</t>
  </si>
  <si>
    <t>พิษณุพงษ์</t>
  </si>
  <si>
    <t>๑๖๓(๔)/๒๕๕๙</t>
  </si>
  <si>
    <t>๖๗๗(๔)/๒๕๕๙</t>
  </si>
  <si>
    <t>๖๗๗ (๔)/๒๕๕๙</t>
  </si>
  <si>
    <t>๔๑๖/๒๕๕๙</t>
  </si>
  <si>
    <t xml:space="preserve">๔๐๓(๔)/๒๕๕๙ </t>
  </si>
  <si>
    <t xml:space="preserve"> ๔ มี.ค.๕๙</t>
  </si>
  <si>
    <t xml:space="preserve"> ๒๙ มิ.ย.๕๙</t>
  </si>
  <si>
    <t xml:space="preserve"> ๑๕ มิ.ย.๕๙</t>
  </si>
  <si>
    <t xml:space="preserve"> ๒๓ เม.ย.๕๙</t>
  </si>
  <si>
    <t>จำนวน (16)</t>
  </si>
  <si>
    <r>
      <t>คำเตือน</t>
    </r>
    <r>
      <rPr>
        <sz val="14"/>
        <rFont val="TH SarabunPSK"/>
        <family val="2"/>
      </rPr>
      <t xml:space="preserve"> : </t>
    </r>
  </si>
  <si>
    <t>ต้องระวางโทษอย่างสูงจำคุกไม่เกิน ๑๐ ปี และปรับไม่เกิน ๒๐๐,๐๐๐ บาท</t>
  </si>
  <si>
    <t xml:space="preserve">ผู้ใดเป็นเจ้าพนักงานจงใจกรอกข้อความหรือรับรองข้อความอันเท็จมีความผิดตามประมวลกฎหมายอาญา มาตรา ๑๖๑ หรือมาตรา ๑๖๒ </t>
  </si>
  <si>
    <t>ได้ปฏิบัติหน้าที่ราชการในการป้องกันอธิปไตย และรักษาความสงบเรียบร้อยของประเทศ</t>
  </si>
  <si>
    <t>ตามระเบียบ บ.ท.ช. ข้อ ๔.๑.๓  การป้องกัน  ขัดขวาง  ระงับ  หรือปราบปรามการก่อความไม่สงบเรียบร้อยของประเทศ การจลาจล หรือวินาศกรรม</t>
  </si>
  <si>
    <t>และพ้นจากการปฏิบัติหน้าที่ตามคำสั่ง</t>
  </si>
  <si>
    <t xml:space="preserve">  การลาประเภทอื่นตามระเบียบของทางราชการ (ระบุ)</t>
  </si>
  <si>
    <t xml:space="preserve">  จำนวน</t>
  </si>
  <si>
    <t>วัน ดังนี้</t>
  </si>
  <si>
    <t xml:space="preserve"> /</t>
  </si>
  <si>
    <t>มอบหมายให้ไปปฏิบัติหน้าที่</t>
  </si>
  <si>
    <t>แล้วเห็นว่า</t>
  </si>
  <si>
    <t xml:space="preserve">  ถูกต้องเป็นจริงทุกประการและขอรับรองว่าในปีงบประมาณที่ขอรับสิทธิ ผู้นี้ไม่ได้เป็นผู้มีความประพฤติเสื่อมเสียหรือบกพร่องต่อหน้าที่</t>
  </si>
  <si>
    <t>และเป็นผู้ที่มีพฤติกรรมเข้าข่ายได้รับสิทธิ ตามระเบียบ บ.ท.ช. และยังไม่ได้รับสิทธิตามระเบียบหรือกฎหมายอื่นใด</t>
  </si>
  <si>
    <t xml:space="preserve">  ไม่เป็นไปตามที่ได้รับรองมา เนื่องจาก</t>
  </si>
  <si>
    <t>ผู้บังคับบัญชาผู้รับรอง หมายถึง ผู้บังคับบัญชาหน่วยงานต้นสังกัดของผู้ปฏิบัติหน้าที่ ซึ่งเป็นผู้มีอำนาจมีคำสั่งเลื่อนเงินเดือนให้แก่</t>
  </si>
  <si>
    <t>ผู้ปฏิบัติหน้าที่ หรือผู้ที่ได้รับมอบหมายจากผู้บังคับบัญชาดังกล่าว</t>
  </si>
  <si>
    <t>(คำอธิบายการกรอกแบบ บ.ท.ช.๒/ย. อยู่ด้านหลัง)</t>
  </si>
  <si>
    <t>คำอธิบายการกรอกข้อมูลในหนังสือรับรองคุณสมบัติ (แบบ บ.ท.ช.๒/ย.)</t>
  </si>
  <si>
    <r>
      <t xml:space="preserve">๑. </t>
    </r>
    <r>
      <rPr>
        <u/>
        <sz val="14"/>
        <rFont val="TH SarabunPSK"/>
        <family val="2"/>
      </rPr>
      <t>ข้อมูลส่วนบุคคล</t>
    </r>
  </si>
  <si>
    <t xml:space="preserve">    ให้กรอกรายละเอียดของ ยศ ชื่อ ชื่อสกุล ตำแหน่ง สังกัดเดิมหรือสังกัดปกติของผู้มีสิทธิ</t>
  </si>
  <si>
    <t>ได้รับ พ.ส.ร. /เงินรางวัลสำหรับการสู้รบ</t>
  </si>
  <si>
    <r>
      <t xml:space="preserve">๒. </t>
    </r>
    <r>
      <rPr>
        <u/>
        <sz val="14"/>
        <rFont val="TH SarabunPSK"/>
        <family val="2"/>
      </rPr>
      <t>ข้อมูลการปฏิบัติหน้าที่ในพื้นที่ย่านอันตราย</t>
    </r>
  </si>
  <si>
    <t xml:space="preserve">    ๒.๑ การปฏิบัติหน้าที่และการพ้นจากการปฏิบัติหน้าที่ในพื้นที่ย่านอันตรายของกำลังพล</t>
  </si>
  <si>
    <t>ในโครงสร้างของ กอ.รมน.ภาค ๔ สน. ตามคำสั่งของหน่วยใด เลขที่อะไร และออกเมื่อวันที่เท่าใด เช่น คำสั่ง</t>
  </si>
  <si>
    <t>กอ.รมน.ภาค ๔ ที่ ๕๘/๒๕๕๘ ลงวันที่ ๒๔ มิถุนายน ๒๕๕๘ เป็นต้น</t>
  </si>
  <si>
    <t xml:space="preserve">    ๒.๒ ตำแหน่งที่ปฏิบัติงานจริงใน กอ.รมน.ภาค ๔ สน. คือ ตำแหน่งอะไร เช่น พลปืนเล็ก</t>
  </si>
  <si>
    <t>พลลาดตระเวน เป็นต้น</t>
  </si>
  <si>
    <t>โดยให้กรอกรายละเอียด วัน/เดือน/ปี เช่น ตั้งแต่วันที่ ๑ ตุลาคม ๒๕๕๗ และพ้นจากการปฏิบัติหน้าที่เมื่อวันที่</t>
  </si>
  <si>
    <t>๑ ตุลาคม ๒๕๕๘ เป็นต้น</t>
  </si>
  <si>
    <r>
      <t xml:space="preserve">๓. </t>
    </r>
    <r>
      <rPr>
        <u/>
        <sz val="14"/>
        <rFont val="TH SarabunPSK"/>
        <family val="2"/>
      </rPr>
      <t>ข้อมูลการลาประเภทต่าง ๆ</t>
    </r>
  </si>
  <si>
    <t xml:space="preserve">    ๓.๑ ให้กรอกรายละเอียดชื่อตำบล อำเภอ และจังหวัด ที่ไปปฏิบัติหน้าที่ตามคำสั่ง ข้อ ๒.๑</t>
  </si>
  <si>
    <r>
      <t xml:space="preserve">    ๓.๒ ให้ระบุเครื่องหมาย √ ในช่อง </t>
    </r>
    <r>
      <rPr>
        <sz val="18"/>
        <rFont val="TH SarabunPSK"/>
        <family val="2"/>
      </rPr>
      <t>□</t>
    </r>
    <r>
      <rPr>
        <sz val="14"/>
        <rFont val="TH SarabunPSK"/>
        <family val="2"/>
      </rPr>
      <t xml:space="preserve"> ในกรณีที่ได้รับอนุญาตให้ลาตามรายการประเภทต่าง ๆ</t>
    </r>
  </si>
  <si>
    <t>ให้กรอกจำนวนครั้งที่ลา และลาครั้งละกี่วัน โดยกรอก วัน/เดือน/ปี ที่ลา และลาถึงเมื่อใดในแต่ละประเภทของการลา</t>
  </si>
  <si>
    <r>
      <t xml:space="preserve">๔. </t>
    </r>
    <r>
      <rPr>
        <u/>
        <sz val="14"/>
        <rFont val="TH SarabunPSK"/>
        <family val="2"/>
      </rPr>
      <t>ข้อมูลการปฏิบัติหน้าที่นอกพื้นที่ย่านอันตราย</t>
    </r>
  </si>
  <si>
    <t xml:space="preserve">    ๔.๑ ขณะปฏิบัติหน้าที่ในย่านอันตราย ผู้บังคับบัญชาบุคคลใด/หน่วยใด ได้มีคำสั่งให้ไป</t>
  </si>
  <si>
    <t>ปฏิบัติหน้าที่นอกพื้นที่ย่านอันตรายนั้น ให้ระบุเลขที่คำสั่งและออกเมื่อวันที่เท่าใด (หากมี)</t>
  </si>
  <si>
    <t xml:space="preserve">    ๔.๒ โดยมอบหมายให้ไปปฏิบัติหน้ที่อะไร ที่ไหน (ให้ระบุจังหวัด) เช่น ไปประชุมสัมมนาที่</t>
  </si>
  <si>
    <t>จังหวัดเชียงใหม่ เป็นต้น</t>
  </si>
  <si>
    <t xml:space="preserve">    ๔.๓ ให้กรอก วัน/เดือน/ปี ที่ต้องเริ่มและสิ้นสุดของการไปปฏิบัติหน้าที่ตามคำสั่ง ข้อ ๔.๑</t>
  </si>
  <si>
    <t>รวมเป็นจำนวนกี่วัน</t>
  </si>
  <si>
    <t xml:space="preserve">    ๔.๔ หากมีการปฏิบัติหน้าที่นอกพื้นที่ย่านอันตรายมากกว่า ๑ ครั้ง ให้ระบุทุกครั้งเพิ่มเติม</t>
  </si>
  <si>
    <t>ต่อท้ายในข้อ ๔ ของแบบ บ.ท.ช. ๒/ย.</t>
  </si>
  <si>
    <r>
      <t xml:space="preserve">๕. </t>
    </r>
    <r>
      <rPr>
        <u/>
        <sz val="14"/>
        <rFont val="TH SarabunPSK"/>
        <family val="2"/>
      </rPr>
      <t>ข้อมูลการได้รับ พ.ส.ร. ตามระเบียบ บ.ท.ช.</t>
    </r>
  </si>
  <si>
    <t xml:space="preserve">    ให้กรอกจำนวนครั้งของการได้รับ พ.ส.ร. ตามระเบียบ บ.ท.ช. ว่าเคยได้รับมากี่ครั้ง เมื่อใดบ้าง</t>
  </si>
  <si>
    <t>เช่น ๒ ครั้ง ครั้งที่ ๑ เมื่อวันที่ ๑ ตุลาคม ๒๕๔๗ ครั้งที่ ๒ เมื่อวันที่ ๑ ตุลาคม ๒๕๕๐ เป็นต้น</t>
  </si>
  <si>
    <r>
      <t xml:space="preserve">ทั้งนี้ เมื่อกรอกข้อมูลตามข้อ ๑ - ๕ เป็นไปอย่างถูกต้องครบถ้วนแล้ว </t>
    </r>
    <r>
      <rPr>
        <b/>
        <sz val="14"/>
        <rFont val="TH SarabunPSK"/>
        <family val="2"/>
      </rPr>
      <t>ให้ผู้ปฏิบัติหน้าที่ลงลายมือชื่อ</t>
    </r>
  </si>
  <si>
    <t>ตำแหน่ง และวันที่/เดือน/ปี เพื่อรับรองตนเองในข้อมูลที่ได้กรอกมา พร้อมแนบสำเนาบัตรประจำตัวเจ้าหน้าที่</t>
  </si>
  <si>
    <t>ของรัฐที่ได้รับรองสำเนาถูกต้อง</t>
  </si>
  <si>
    <r>
      <t xml:space="preserve">๖. </t>
    </r>
    <r>
      <rPr>
        <u/>
        <sz val="14"/>
        <rFont val="TH SarabunPSK"/>
        <family val="2"/>
      </rPr>
      <t>การรับรองของผู้บังคับบัญชา</t>
    </r>
  </si>
  <si>
    <t xml:space="preserve">    ๖.๑ ผู้บังคับบัญชาผู้รับรอง หมายถึง ผู้บังคับบัญชาหน่วยงานต้นสังกัดของผู้ปฏิบัติหน้าที่</t>
  </si>
  <si>
    <t>ซึ่งเป็นผู้มีอำนาจมีคำสังเลื่อนเงินเดือนให้แก่ผู้ปฏิบัติหน้าที่ ทั้งนี้ ให้หมายความรวมถึงผู้ที่ผู้บังคับบัญชาหน่วยงาน</t>
  </si>
  <si>
    <t>ดังกล่าวได้มอบหมายด้วย</t>
  </si>
  <si>
    <t xml:space="preserve">    ๖.๒ ให้กรอก ยศ ชื่อ ชื่อสกุล ของผู้ปฏิบัติหน้าที่ และหากผู้บังคับบัญชาพิจารณาแล้วเห็นว่า</t>
  </si>
  <si>
    <t>ไม่เป็นไปตามที่ได้รับรองมา ให้ระบุเหตุผลด้วย</t>
  </si>
  <si>
    <r>
      <t xml:space="preserve">ทั้งนี้ เมื่อกรอกข้อมูลในแบบ บ.ท.ช. ๒/ย. เป็นไปอย่างถูกต้องครบถ้วนแล้ว </t>
    </r>
    <r>
      <rPr>
        <b/>
        <sz val="14"/>
        <rFont val="TH SarabunPSK"/>
        <family val="2"/>
      </rPr>
      <t>ให้ผู้บังคับบัญชา</t>
    </r>
  </si>
  <si>
    <t>ตามข้อ ๖.๑ ลงลายมือชื่อ ตำแหน่ง และวันที่/เดือน/ปี เพื่อรับรองคุณสมบัติของผู้ปฏิบัติหน้าที่ พร้อมแนบ</t>
  </si>
  <si>
    <t>สำเนาบัตรประจำตัวเจ้าหน้าที่ของรัฐที่ได้รับรองสำเนาถูกต้อง</t>
  </si>
  <si>
    <t>......................................................................</t>
  </si>
  <si>
    <t xml:space="preserve">    ๒.๓ ต้องปฏิบัติหน้าที่ตามคำสั่ง ข้อ ๒.๑ ตั้งแต่เมื่อใด และพ้นจากการปฏิบัติหน้าที่เมื่อใด</t>
  </si>
  <si>
    <t>ร.ท.วัชรินทร์</t>
  </si>
  <si>
    <t>เมืองดิษฐ์</t>
  </si>
  <si>
    <t>ผบ.มว.สาย ร้อย.สายและวิทยุถ่ายทอด ส.พัน.๒๔ ทภ.๔</t>
  </si>
  <si>
    <t>ส.พัน.๒๔ ทภ.๔</t>
  </si>
  <si>
    <t>นายทหารสวัสดิการ ผบร.สบค.กอ.รมน.ภาค ๔ สน.</t>
  </si>
  <si>
    <t>ยะรัง</t>
  </si>
  <si>
    <t>ปัตตานี</t>
  </si>
  <si>
    <t>๓</t>
  </si>
  <si>
    <t>ร.ท.</t>
  </si>
  <si>
    <t>๑</t>
  </si>
  <si>
    <t>ต.ค.</t>
  </si>
  <si>
    <t>๒๕๖๓</t>
  </si>
  <si>
    <t>๗๔๖(๔)/๒๕๖๓</t>
  </si>
  <si>
    <t>๗ ก.ค.๖๓</t>
  </si>
  <si>
    <t>๑ ต.ค.๖๒</t>
  </si>
  <si>
    <t>๑ ต.ค.๖๓</t>
  </si>
  <si>
    <t xml:space="preserve"> - /</t>
  </si>
  <si>
    <t>√</t>
  </si>
  <si>
    <t xml:space="preserve"> √</t>
  </si>
  <si>
    <t>๖๓</t>
  </si>
  <si>
    <t>ร.ท. วัชรินทร์</t>
  </si>
  <si>
    <t xml:space="preserve">  ๑ ต.ค.๖๒</t>
  </si>
  <si>
    <t xml:space="preserve">  ๑ ต.ค.๖๓</t>
  </si>
  <si>
    <t>เขาตูม</t>
  </si>
  <si>
    <t xml:space="preserve"> ๗ ก.ค.๖๓</t>
  </si>
  <si>
    <t>ตุลาคม</t>
  </si>
  <si>
    <t>พล.ท.</t>
  </si>
  <si>
    <t>พรศักดิ์   พูลสวัสดิ์</t>
  </si>
  <si>
    <t>มทภ.๔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</si>
</sst>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8"/>
      <name val="TH SarabunPSK"/>
      <family val="2"/>
    </font>
    <font>
      <u/>
      <sz val="14"/>
      <name val="TH SarabunPSK"/>
      <family val="2"/>
    </font>
    <font>
      <sz val="11"/>
      <color theme="1"/>
      <name val="Tahoma"/>
      <family val="2"/>
      <scheme val="minor"/>
    </font>
    <font>
      <sz val="18"/>
      <name val="TH SarabunPSK"/>
      <family val="2"/>
    </font>
    <font>
      <sz val="14"/>
      <name val="Tahoma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hair">
        <color auto="1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139">
    <xf numFmtId="0" fontId="0" fillId="0" borderId="0" xfId="0"/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/>
    </xf>
    <xf numFmtId="59" fontId="3" fillId="0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left"/>
    </xf>
    <xf numFmtId="0" fontId="5" fillId="3" borderId="0" xfId="0" applyNumberFormat="1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left" vertical="center"/>
    </xf>
    <xf numFmtId="59" fontId="3" fillId="0" borderId="0" xfId="0" applyNumberFormat="1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left" vertical="center"/>
    </xf>
    <xf numFmtId="59" fontId="3" fillId="2" borderId="11" xfId="0" applyNumberFormat="1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horizontal="left" vertical="center"/>
    </xf>
    <xf numFmtId="1" fontId="3" fillId="0" borderId="0" xfId="0" applyNumberFormat="1" applyFont="1" applyFill="1" applyBorder="1" applyAlignment="1">
      <alignment horizontal="right" vertical="center"/>
    </xf>
    <xf numFmtId="59" fontId="3" fillId="0" borderId="6" xfId="0" applyNumberFormat="1" applyFont="1" applyFill="1" applyBorder="1" applyAlignment="1">
      <alignment horizontal="center" vertical="center"/>
    </xf>
    <xf numFmtId="59" fontId="3" fillId="0" borderId="6" xfId="0" applyNumberFormat="1" applyFont="1" applyFill="1" applyBorder="1" applyAlignment="1">
      <alignment horizontal="left" vertical="center"/>
    </xf>
    <xf numFmtId="59" fontId="3" fillId="0" borderId="9" xfId="0" applyNumberFormat="1" applyFont="1" applyFill="1" applyBorder="1" applyAlignment="1">
      <alignment horizontal="center" vertical="center"/>
    </xf>
    <xf numFmtId="59" fontId="3" fillId="0" borderId="9" xfId="0" applyNumberFormat="1" applyFont="1" applyFill="1" applyBorder="1" applyAlignment="1">
      <alignment vertical="center"/>
    </xf>
    <xf numFmtId="59" fontId="4" fillId="0" borderId="0" xfId="0" applyNumberFormat="1" applyFont="1" applyFill="1" applyBorder="1" applyAlignment="1">
      <alignment vertical="center"/>
    </xf>
    <xf numFmtId="59" fontId="3" fillId="2" borderId="12" xfId="0" applyNumberFormat="1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horizontal="right" vertical="center"/>
    </xf>
    <xf numFmtId="59" fontId="3" fillId="0" borderId="0" xfId="0" applyNumberFormat="1" applyFont="1" applyFill="1" applyAlignment="1">
      <alignment vertical="center"/>
    </xf>
    <xf numFmtId="59" fontId="3" fillId="0" borderId="10" xfId="0" applyNumberFormat="1" applyFont="1" applyFill="1" applyBorder="1" applyAlignment="1">
      <alignment horizontal="center" vertical="center"/>
    </xf>
    <xf numFmtId="59" fontId="3" fillId="0" borderId="10" xfId="0" applyNumberFormat="1" applyFont="1" applyFill="1" applyBorder="1" applyAlignment="1">
      <alignment vertical="center"/>
    </xf>
    <xf numFmtId="59" fontId="3" fillId="0" borderId="5" xfId="0" applyNumberFormat="1" applyFont="1" applyFill="1" applyBorder="1" applyAlignment="1">
      <alignment vertical="center"/>
    </xf>
    <xf numFmtId="59" fontId="3" fillId="0" borderId="15" xfId="0" applyNumberFormat="1" applyFont="1" applyFill="1" applyBorder="1" applyAlignment="1">
      <alignment vertical="center"/>
    </xf>
    <xf numFmtId="59" fontId="3" fillId="0" borderId="6" xfId="0" applyNumberFormat="1" applyFont="1" applyFill="1" applyBorder="1" applyAlignment="1">
      <alignment vertical="center"/>
    </xf>
    <xf numFmtId="59" fontId="6" fillId="0" borderId="15" xfId="0" applyNumberFormat="1" applyFont="1" applyFill="1" applyBorder="1" applyAlignment="1">
      <alignment horizontal="center" vertical="center"/>
    </xf>
    <xf numFmtId="59" fontId="3" fillId="0" borderId="12" xfId="0" applyNumberFormat="1" applyFont="1" applyFill="1" applyBorder="1" applyAlignment="1">
      <alignment vertical="center"/>
    </xf>
    <xf numFmtId="59" fontId="3" fillId="0" borderId="16" xfId="0" applyNumberFormat="1" applyFont="1" applyFill="1" applyBorder="1" applyAlignment="1">
      <alignment vertical="center"/>
    </xf>
    <xf numFmtId="59" fontId="5" fillId="0" borderId="0" xfId="0" applyNumberFormat="1" applyFont="1" applyFill="1" applyAlignment="1">
      <alignment vertical="center"/>
    </xf>
    <xf numFmtId="59" fontId="3" fillId="0" borderId="0" xfId="0" applyNumberFormat="1" applyFont="1" applyFill="1" applyAlignment="1">
      <alignment horizontal="right" vertical="center"/>
    </xf>
    <xf numFmtId="59" fontId="3" fillId="0" borderId="0" xfId="0" applyNumberFormat="1" applyFont="1" applyFill="1" applyBorder="1" applyAlignment="1">
      <alignment horizontal="left" vertical="center"/>
    </xf>
    <xf numFmtId="59" fontId="3" fillId="0" borderId="0" xfId="0" applyNumberFormat="1" applyFont="1" applyFill="1" applyBorder="1"/>
    <xf numFmtId="59" fontId="3" fillId="0" borderId="0" xfId="0" applyNumberFormat="1" applyFont="1" applyFill="1" applyBorder="1" applyAlignment="1"/>
    <xf numFmtId="59" fontId="3" fillId="0" borderId="11" xfId="0" applyNumberFormat="1" applyFont="1" applyFill="1" applyBorder="1" applyAlignment="1">
      <alignment vertical="center"/>
    </xf>
    <xf numFmtId="0" fontId="3" fillId="0" borderId="0" xfId="1" applyNumberFormat="1" applyFont="1" applyFill="1" applyAlignment="1">
      <alignment vertical="top"/>
    </xf>
    <xf numFmtId="0" fontId="3" fillId="0" borderId="11" xfId="1" applyNumberFormat="1" applyFont="1" applyFill="1" applyBorder="1" applyAlignment="1">
      <alignment vertical="top"/>
    </xf>
    <xf numFmtId="0" fontId="3" fillId="0" borderId="13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top"/>
    </xf>
    <xf numFmtId="0" fontId="3" fillId="0" borderId="0" xfId="1" applyNumberFormat="1" applyFont="1" applyFill="1" applyBorder="1" applyAlignment="1">
      <alignment horizontal="left" vertical="top"/>
    </xf>
    <xf numFmtId="0" fontId="3" fillId="0" borderId="12" xfId="1" applyNumberFormat="1" applyFont="1" applyFill="1" applyBorder="1" applyAlignment="1">
      <alignment vertical="top"/>
    </xf>
    <xf numFmtId="0" fontId="1" fillId="0" borderId="0" xfId="2"/>
    <xf numFmtId="0" fontId="3" fillId="0" borderId="15" xfId="1" applyNumberFormat="1" applyFont="1" applyFill="1" applyBorder="1" applyAlignment="1">
      <alignment vertical="top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Alignment="1">
      <alignment horizontal="center" vertical="top"/>
    </xf>
    <xf numFmtId="0" fontId="3" fillId="0" borderId="12" xfId="1" applyNumberFormat="1" applyFont="1" applyFill="1" applyBorder="1" applyAlignment="1">
      <alignment horizontal="left" vertical="top"/>
    </xf>
    <xf numFmtId="0" fontId="3" fillId="0" borderId="13" xfId="1" applyNumberFormat="1" applyFont="1" applyFill="1" applyBorder="1" applyAlignment="1">
      <alignment vertical="top"/>
    </xf>
    <xf numFmtId="0" fontId="6" fillId="0" borderId="15" xfId="1" applyNumberFormat="1" applyFont="1" applyFill="1" applyBorder="1" applyAlignment="1">
      <alignment horizontal="center" vertical="center"/>
    </xf>
    <xf numFmtId="59" fontId="3" fillId="0" borderId="0" xfId="0" applyNumberFormat="1" applyFont="1" applyFill="1"/>
    <xf numFmtId="59" fontId="3" fillId="0" borderId="17" xfId="0" applyNumberFormat="1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left" vertical="center"/>
    </xf>
    <xf numFmtId="59" fontId="9" fillId="0" borderId="0" xfId="0" applyNumberFormat="1" applyFont="1" applyFill="1" applyBorder="1" applyAlignment="1">
      <alignment vertical="center"/>
    </xf>
    <xf numFmtId="59" fontId="10" fillId="0" borderId="0" xfId="0" applyNumberFormat="1" applyFont="1" applyFill="1" applyBorder="1" applyAlignment="1">
      <alignment vertical="center"/>
    </xf>
    <xf numFmtId="0" fontId="1" fillId="0" borderId="0" xfId="2" applyBorder="1" applyAlignment="1">
      <alignment vertical="center"/>
    </xf>
    <xf numFmtId="59" fontId="6" fillId="0" borderId="0" xfId="0" applyNumberFormat="1" applyFont="1" applyFill="1" applyBorder="1" applyAlignment="1">
      <alignment horizontal="center" vertical="center"/>
    </xf>
    <xf numFmtId="59" fontId="3" fillId="0" borderId="0" xfId="0" applyNumberFormat="1" applyFont="1" applyFill="1" applyBorder="1" applyAlignment="1">
      <alignment horizontal="right" vertical="center"/>
    </xf>
    <xf numFmtId="59" fontId="3" fillId="0" borderId="0" xfId="0" applyNumberFormat="1" applyFont="1" applyFill="1" applyBorder="1" applyAlignment="1">
      <alignment vertical="center" shrinkToFit="1"/>
    </xf>
    <xf numFmtId="59" fontId="4" fillId="0" borderId="0" xfId="0" applyNumberFormat="1" applyFont="1" applyFill="1" applyBorder="1" applyAlignment="1">
      <alignment horizontal="left" vertical="center"/>
    </xf>
    <xf numFmtId="0" fontId="4" fillId="0" borderId="0" xfId="1" applyNumberFormat="1" applyFont="1" applyFill="1" applyBorder="1" applyAlignment="1">
      <alignment vertical="center"/>
    </xf>
    <xf numFmtId="0" fontId="3" fillId="0" borderId="0" xfId="1" applyNumberFormat="1" applyFont="1" applyFill="1" applyAlignment="1">
      <alignment vertical="center"/>
    </xf>
    <xf numFmtId="49" fontId="3" fillId="2" borderId="11" xfId="0" applyNumberFormat="1" applyFont="1" applyFill="1" applyBorder="1" applyAlignment="1">
      <alignment vertical="center"/>
    </xf>
    <xf numFmtId="49" fontId="3" fillId="2" borderId="12" xfId="0" applyNumberFormat="1" applyFont="1" applyFill="1" applyBorder="1" applyAlignment="1">
      <alignment vertical="center"/>
    </xf>
    <xf numFmtId="59" fontId="3" fillId="0" borderId="0" xfId="0" applyNumberFormat="1" applyFont="1" applyFill="1" applyAlignment="1">
      <alignment horizontal="right" vertical="center"/>
    </xf>
    <xf numFmtId="0" fontId="3" fillId="0" borderId="0" xfId="1" applyNumberFormat="1" applyFont="1" applyFill="1" applyBorder="1" applyAlignment="1">
      <alignment horizontal="center" vertical="top"/>
    </xf>
    <xf numFmtId="59" fontId="3" fillId="0" borderId="0" xfId="0" applyNumberFormat="1" applyFont="1" applyFill="1" applyBorder="1" applyAlignment="1">
      <alignment horizontal="center" vertical="center"/>
    </xf>
    <xf numFmtId="59" fontId="3" fillId="0" borderId="0" xfId="0" applyNumberFormat="1" applyFont="1" applyFill="1" applyBorder="1" applyAlignment="1">
      <alignment horizontal="left" vertical="center"/>
    </xf>
    <xf numFmtId="0" fontId="3" fillId="0" borderId="0" xfId="1" applyNumberFormat="1" applyFont="1" applyFill="1" applyAlignment="1">
      <alignment horizontal="center" vertical="top"/>
    </xf>
    <xf numFmtId="0" fontId="3" fillId="0" borderId="0" xfId="1" applyNumberFormat="1" applyFont="1" applyFill="1" applyBorder="1" applyAlignment="1">
      <alignment horizontal="left" vertical="top"/>
    </xf>
    <xf numFmtId="49" fontId="3" fillId="0" borderId="0" xfId="0" applyNumberFormat="1" applyFont="1" applyFill="1" applyAlignment="1">
      <alignment vertical="center"/>
    </xf>
    <xf numFmtId="49" fontId="3" fillId="0" borderId="12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horizontal="right" vertical="center"/>
    </xf>
    <xf numFmtId="0" fontId="11" fillId="0" borderId="15" xfId="1" applyNumberFormat="1" applyFont="1" applyFill="1" applyBorder="1" applyAlignment="1">
      <alignment vertical="top"/>
    </xf>
    <xf numFmtId="59" fontId="3" fillId="0" borderId="0" xfId="0" applyNumberFormat="1" applyFont="1" applyFill="1" applyAlignment="1">
      <alignment horizontal="center" vertical="center"/>
    </xf>
    <xf numFmtId="59" fontId="3" fillId="0" borderId="0" xfId="0" applyNumberFormat="1" applyFont="1" applyFill="1" applyAlignment="1">
      <alignment horizontal="left" vertical="center"/>
    </xf>
    <xf numFmtId="59" fontId="3" fillId="0" borderId="4" xfId="0" applyNumberFormat="1" applyFont="1" applyFill="1" applyBorder="1" applyAlignment="1">
      <alignment horizontal="left" vertical="center"/>
    </xf>
    <xf numFmtId="59" fontId="3" fillId="0" borderId="0" xfId="0" applyNumberFormat="1" applyFont="1" applyFill="1" applyBorder="1" applyAlignment="1">
      <alignment horizontal="left" vertical="center"/>
    </xf>
    <xf numFmtId="59" fontId="3" fillId="0" borderId="12" xfId="0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left" vertical="top"/>
    </xf>
    <xf numFmtId="0" fontId="3" fillId="0" borderId="0" xfId="1" applyNumberFormat="1" applyFont="1" applyFill="1" applyAlignment="1">
      <alignment horizontal="left" vertical="top"/>
    </xf>
    <xf numFmtId="0" fontId="3" fillId="0" borderId="0" xfId="1" applyNumberFormat="1" applyFont="1" applyFill="1" applyBorder="1" applyAlignment="1">
      <alignment horizontal="center" vertical="top"/>
    </xf>
    <xf numFmtId="59" fontId="3" fillId="0" borderId="12" xfId="0" applyNumberFormat="1" applyFont="1" applyFill="1" applyBorder="1" applyAlignment="1">
      <alignment horizontal="left" vertical="center"/>
    </xf>
    <xf numFmtId="59" fontId="3" fillId="0" borderId="4" xfId="0" applyNumberFormat="1" applyFont="1" applyFill="1" applyBorder="1" applyAlignment="1">
      <alignment horizontal="center" vertical="center"/>
    </xf>
    <xf numFmtId="59" fontId="3" fillId="0" borderId="0" xfId="0" applyNumberFormat="1" applyFont="1" applyFill="1" applyBorder="1" applyAlignment="1">
      <alignment horizontal="center" vertical="center"/>
    </xf>
    <xf numFmtId="59" fontId="3" fillId="0" borderId="11" xfId="0" applyNumberFormat="1" applyFont="1" applyFill="1" applyBorder="1" applyAlignment="1">
      <alignment horizontal="center" vertical="center"/>
    </xf>
    <xf numFmtId="59" fontId="3" fillId="0" borderId="0" xfId="0" applyNumberFormat="1" applyFont="1" applyFill="1" applyAlignment="1">
      <alignment horizontal="right" vertical="center"/>
    </xf>
    <xf numFmtId="59" fontId="3" fillId="0" borderId="11" xfId="0" applyNumberFormat="1" applyFont="1" applyFill="1" applyBorder="1" applyAlignment="1">
      <alignment horizontal="left" vertical="center"/>
    </xf>
    <xf numFmtId="0" fontId="3" fillId="0" borderId="0" xfId="1" applyNumberFormat="1" applyFont="1" applyFill="1" applyAlignment="1">
      <alignment horizontal="center" vertical="top"/>
    </xf>
    <xf numFmtId="0" fontId="3" fillId="0" borderId="4" xfId="1" applyNumberFormat="1" applyFont="1" applyFill="1" applyBorder="1" applyAlignment="1">
      <alignment horizontal="left" vertical="top"/>
    </xf>
    <xf numFmtId="59" fontId="3" fillId="0" borderId="12" xfId="0" applyNumberFormat="1" applyFont="1" applyFill="1" applyBorder="1" applyAlignment="1">
      <alignment horizontal="left" vertical="center" shrinkToFit="1"/>
    </xf>
    <xf numFmtId="59" fontId="3" fillId="0" borderId="13" xfId="0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right" vertical="top"/>
    </xf>
    <xf numFmtId="0" fontId="3" fillId="0" borderId="12" xfId="1" applyNumberFormat="1" applyFont="1" applyFill="1" applyBorder="1" applyAlignment="1">
      <alignment horizontal="center" vertical="top"/>
    </xf>
    <xf numFmtId="0" fontId="3" fillId="0" borderId="11" xfId="1" applyNumberFormat="1" applyFont="1" applyFill="1" applyBorder="1" applyAlignment="1">
      <alignment horizontal="center" vertical="top"/>
    </xf>
    <xf numFmtId="59" fontId="4" fillId="0" borderId="0" xfId="0" applyNumberFormat="1" applyFont="1" applyFill="1" applyAlignment="1">
      <alignment horizontal="right" vertical="center"/>
    </xf>
    <xf numFmtId="59" fontId="4" fillId="0" borderId="0" xfId="0" applyNumberFormat="1" applyFont="1" applyFill="1" applyAlignment="1">
      <alignment horizontal="center" vertical="center"/>
    </xf>
    <xf numFmtId="59" fontId="4" fillId="0" borderId="16" xfId="0" applyNumberFormat="1" applyFont="1" applyFill="1" applyBorder="1" applyAlignment="1">
      <alignment horizontal="center" vertical="center"/>
    </xf>
    <xf numFmtId="59" fontId="3" fillId="0" borderId="18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right" vertical="center"/>
    </xf>
    <xf numFmtId="49" fontId="3" fillId="2" borderId="1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right" vertical="center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left" vertical="center" shrinkToFit="1"/>
    </xf>
    <xf numFmtId="0" fontId="3" fillId="2" borderId="11" xfId="0" applyNumberFormat="1" applyFont="1" applyFill="1" applyBorder="1" applyAlignment="1">
      <alignment horizontal="left" vertical="center" shrinkToFit="1"/>
    </xf>
    <xf numFmtId="0" fontId="3" fillId="2" borderId="12" xfId="0" applyNumberFormat="1" applyFont="1" applyFill="1" applyBorder="1" applyAlignment="1">
      <alignment horizontal="left" vertical="center" shrinkToFit="1"/>
    </xf>
    <xf numFmtId="49" fontId="3" fillId="0" borderId="12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  <xf numFmtId="49" fontId="3" fillId="2" borderId="12" xfId="0" applyNumberFormat="1" applyFont="1" applyFill="1" applyBorder="1" applyAlignment="1">
      <alignment horizontal="left" vertical="center"/>
    </xf>
    <xf numFmtId="0" fontId="3" fillId="2" borderId="12" xfId="1" applyNumberFormat="1" applyFont="1" applyFill="1" applyBorder="1" applyAlignment="1">
      <alignment horizontal="center" vertical="top"/>
    </xf>
    <xf numFmtId="49" fontId="3" fillId="2" borderId="18" xfId="0" applyNumberFormat="1" applyFont="1" applyFill="1" applyBorder="1" applyAlignment="1">
      <alignment horizontal="left" vertical="center"/>
    </xf>
    <xf numFmtId="0" fontId="3" fillId="2" borderId="18" xfId="0" applyNumberFormat="1" applyFont="1" applyFill="1" applyBorder="1" applyAlignment="1">
      <alignment horizontal="left" vertical="center"/>
    </xf>
    <xf numFmtId="0" fontId="3" fillId="2" borderId="11" xfId="1" applyNumberFormat="1" applyFont="1" applyFill="1" applyBorder="1" applyAlignment="1">
      <alignment horizontal="center" vertical="top"/>
    </xf>
    <xf numFmtId="0" fontId="3" fillId="2" borderId="11" xfId="1" applyNumberFormat="1" applyFont="1" applyFill="1" applyBorder="1" applyAlignment="1">
      <alignment horizontal="left" vertical="top"/>
    </xf>
    <xf numFmtId="59" fontId="3" fillId="2" borderId="0" xfId="0" applyNumberFormat="1" applyFont="1" applyFill="1" applyAlignment="1">
      <alignment horizontal="right" vertical="center"/>
    </xf>
    <xf numFmtId="59" fontId="3" fillId="2" borderId="11" xfId="0" applyNumberFormat="1" applyFont="1" applyFill="1" applyBorder="1" applyAlignment="1">
      <alignment horizontal="center" vertical="center"/>
    </xf>
    <xf numFmtId="59" fontId="3" fillId="2" borderId="12" xfId="0" applyNumberFormat="1" applyFont="1" applyFill="1" applyBorder="1" applyAlignment="1">
      <alignment horizontal="center" vertical="center"/>
    </xf>
    <xf numFmtId="59" fontId="3" fillId="2" borderId="0" xfId="0" applyNumberFormat="1" applyFont="1" applyFill="1" applyBorder="1" applyAlignment="1">
      <alignment horizontal="left" vertical="center"/>
    </xf>
    <xf numFmtId="59" fontId="3" fillId="2" borderId="11" xfId="0" applyNumberFormat="1" applyFont="1" applyFill="1" applyBorder="1" applyAlignment="1">
      <alignment horizontal="left" vertical="center"/>
    </xf>
    <xf numFmtId="59" fontId="3" fillId="2" borderId="18" xfId="0" applyNumberFormat="1" applyFont="1" applyFill="1" applyBorder="1" applyAlignment="1">
      <alignment horizontal="left" vertical="center"/>
    </xf>
    <xf numFmtId="59" fontId="3" fillId="2" borderId="12" xfId="0" applyNumberFormat="1" applyFont="1" applyFill="1" applyBorder="1" applyAlignment="1">
      <alignment horizontal="left" vertical="center"/>
    </xf>
    <xf numFmtId="0" fontId="3" fillId="2" borderId="12" xfId="0" applyNumberFormat="1" applyFont="1" applyFill="1" applyBorder="1" applyAlignment="1">
      <alignment horizontal="left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left" vertical="center"/>
    </xf>
    <xf numFmtId="59" fontId="7" fillId="0" borderId="1" xfId="0" applyNumberFormat="1" applyFont="1" applyFill="1" applyBorder="1" applyAlignment="1">
      <alignment horizontal="center" vertical="center"/>
    </xf>
    <xf numFmtId="59" fontId="7" fillId="0" borderId="2" xfId="0" applyNumberFormat="1" applyFont="1" applyFill="1" applyBorder="1" applyAlignment="1">
      <alignment horizontal="center" vertical="center"/>
    </xf>
    <xf numFmtId="59" fontId="7" fillId="0" borderId="3" xfId="0" applyNumberFormat="1" applyFont="1" applyFill="1" applyBorder="1" applyAlignment="1">
      <alignment horizontal="center" vertical="center"/>
    </xf>
    <xf numFmtId="59" fontId="3" fillId="0" borderId="7" xfId="0" applyNumberFormat="1" applyFont="1" applyFill="1" applyBorder="1" applyAlignment="1">
      <alignment horizontal="left" vertical="center"/>
    </xf>
    <xf numFmtId="59" fontId="3" fillId="0" borderId="14" xfId="0" applyNumberFormat="1" applyFont="1" applyFill="1" applyBorder="1" applyAlignment="1">
      <alignment horizontal="left" vertical="center"/>
    </xf>
    <xf numFmtId="59" fontId="3" fillId="0" borderId="8" xfId="0" applyNumberFormat="1" applyFont="1" applyFill="1" applyBorder="1" applyAlignment="1">
      <alignment horizontal="left" vertical="center"/>
    </xf>
  </cellXfs>
  <cellStyles count="3">
    <cellStyle name="Normal" xfId="0" builtinId="0"/>
    <cellStyle name="Normal 2" xfId="2"/>
    <cellStyle name="ปกติ 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198438</xdr:colOff>
      <xdr:row>30</xdr:row>
      <xdr:rowOff>111132</xdr:rowOff>
    </xdr:from>
    <xdr:to>
      <xdr:col>6</xdr:col>
      <xdr:colOff>127001</xdr:colOff>
      <xdr:row>31</xdr:row>
      <xdr:rowOff>222257</xdr:rowOff>
    </xdr:to>
    <xdr:sp macro="" textlink="">
      <xdr:nvSpPr>
        <xdr:cNvPr id="2" name="ลูกศรลง 1"/>
        <xdr:cNvSpPr/>
      </xdr:nvSpPr>
      <xdr:spPr>
        <a:xfrm>
          <a:off x="1560513" y="6054732"/>
          <a:ext cx="204788" cy="339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87313</xdr:colOff>
      <xdr:row>28</xdr:row>
      <xdr:rowOff>222257</xdr:rowOff>
    </xdr:from>
    <xdr:to>
      <xdr:col>7</xdr:col>
      <xdr:colOff>119063</xdr:colOff>
      <xdr:row>30</xdr:row>
      <xdr:rowOff>47631</xdr:rowOff>
    </xdr:to>
    <xdr:sp macro="" textlink="">
      <xdr:nvSpPr>
        <xdr:cNvPr id="3" name="วงรี 2"/>
        <xdr:cNvSpPr/>
      </xdr:nvSpPr>
      <xdr:spPr>
        <a:xfrm>
          <a:off x="1239838" y="5708657"/>
          <a:ext cx="793750" cy="28257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2</xdr:col>
      <xdr:colOff>39711</xdr:colOff>
      <xdr:row>32</xdr:row>
      <xdr:rowOff>47625</xdr:rowOff>
    </xdr:from>
    <xdr:ext cx="2365375" cy="642937"/>
    <xdr:sp macro="" textlink="">
      <xdr:nvSpPr>
        <xdr:cNvPr id="4" name="TextBox 3"/>
        <xdr:cNvSpPr txBox="1"/>
      </xdr:nvSpPr>
      <xdr:spPr>
        <a:xfrm>
          <a:off x="477861" y="6448425"/>
          <a:ext cx="2365375" cy="64293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th-TH" sz="16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ปีงบประมาณที่ได้รับให้นับรวมครั้งที่อนุมัติแล้วและยังไม่ได้รับอนุมัติรวมกัน</a:t>
          </a:r>
        </a:p>
      </xdr:txBody>
    </xdr:sp>
    <xdr:clientData/>
  </xdr:oneCellAnchor>
  <xdr:oneCellAnchor>
    <xdr:from>
      <xdr:col>0</xdr:col>
      <xdr:colOff>31750</xdr:colOff>
      <xdr:row>41</xdr:row>
      <xdr:rowOff>111125</xdr:rowOff>
    </xdr:from>
    <xdr:ext cx="2238375" cy="642937"/>
    <xdr:sp macro="" textlink="">
      <xdr:nvSpPr>
        <xdr:cNvPr id="5" name="TextBox 4"/>
        <xdr:cNvSpPr txBox="1"/>
      </xdr:nvSpPr>
      <xdr:spPr>
        <a:xfrm>
          <a:off x="31750" y="8340725"/>
          <a:ext cx="2238375" cy="64293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th-TH" sz="16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ผู้มีอำนาจออกคำสั่งเลื่อนชั้นเงินเดือน</a:t>
          </a:r>
        </a:p>
        <a:p>
          <a:pPr algn="ctr"/>
          <a:r>
            <a:rPr lang="th-TH" sz="16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หรือผู้ที่ได้รับมอบอำนาจ</a:t>
          </a:r>
        </a:p>
      </xdr:txBody>
    </xdr:sp>
    <xdr:clientData/>
  </xdr:oneCellAnchor>
  <xdr:twoCellAnchor>
    <xdr:from>
      <xdr:col>8</xdr:col>
      <xdr:colOff>119064</xdr:colOff>
      <xdr:row>42</xdr:row>
      <xdr:rowOff>47625</xdr:rowOff>
    </xdr:from>
    <xdr:to>
      <xdr:col>10</xdr:col>
      <xdr:colOff>71439</xdr:colOff>
      <xdr:row>43</xdr:row>
      <xdr:rowOff>103187</xdr:rowOff>
    </xdr:to>
    <xdr:sp macro="" textlink="">
      <xdr:nvSpPr>
        <xdr:cNvPr id="6" name="ลูกศรขวา 5"/>
        <xdr:cNvSpPr/>
      </xdr:nvSpPr>
      <xdr:spPr>
        <a:xfrm>
          <a:off x="2309814" y="8505825"/>
          <a:ext cx="504825" cy="28416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E92"/>
  <sheetViews>
    <sheetView showZeros="0" view="pageBreakPreview" topLeftCell="A34" zoomScale="120" zoomScaleNormal="100" zoomScaleSheetLayoutView="120" workbookViewId="0">
      <selection activeCell="F34" sqref="F34"/>
    </sheetView>
  </sheetViews>
  <sheetFormatPr defaultColWidth="9" defaultRowHeight="18" customHeight="1" x14ac:dyDescent="0.5"/>
  <cols>
    <col min="1" max="2" width="3" style="52" customWidth="1"/>
    <col min="3" max="3" width="4.125" style="52" customWidth="1"/>
    <col min="4" max="24" width="3.625" style="52" customWidth="1"/>
    <col min="25" max="25" width="9.375" style="52" customWidth="1"/>
    <col min="26" max="16384" width="9" style="36"/>
  </cols>
  <sheetData>
    <row r="1" spans="1:25" ht="18" customHeight="1" x14ac:dyDescent="0.5">
      <c r="A1" s="100" t="s">
        <v>174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</row>
    <row r="2" spans="1:25" ht="18" customHeight="1" x14ac:dyDescent="0.5">
      <c r="A2" s="101" t="s">
        <v>172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</row>
    <row r="3" spans="1:25" ht="18" customHeight="1" thickBot="1" x14ac:dyDescent="0.55000000000000004">
      <c r="A3" s="102" t="s">
        <v>173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</row>
    <row r="4" spans="1:25" s="37" customFormat="1" ht="18" customHeight="1" x14ac:dyDescent="0.5">
      <c r="A4" s="12"/>
      <c r="B4" s="12"/>
      <c r="C4" s="12"/>
      <c r="D4" s="82" t="s">
        <v>175</v>
      </c>
      <c r="E4" s="82"/>
      <c r="F4" s="82"/>
      <c r="G4" s="82"/>
      <c r="H4" s="82"/>
      <c r="I4" s="82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</row>
    <row r="5" spans="1:25" s="37" customFormat="1" ht="18" customHeight="1" x14ac:dyDescent="0.5">
      <c r="A5" s="12" t="s">
        <v>176</v>
      </c>
      <c r="B5" s="12"/>
      <c r="C5" s="12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9" t="s">
        <v>179</v>
      </c>
      <c r="R5" s="89"/>
      <c r="S5" s="38"/>
      <c r="T5" s="38"/>
      <c r="U5" s="38"/>
      <c r="V5" s="38"/>
      <c r="W5" s="38"/>
      <c r="X5" s="38"/>
      <c r="Y5" s="38"/>
    </row>
    <row r="6" spans="1:25" s="6" customFormat="1" ht="18" customHeight="1" x14ac:dyDescent="0.5">
      <c r="A6" s="12" t="s">
        <v>177</v>
      </c>
      <c r="B6" s="12"/>
      <c r="C6" s="12"/>
      <c r="D6" s="12"/>
      <c r="E6" s="12"/>
      <c r="F6" s="12"/>
      <c r="G6" s="83"/>
      <c r="H6" s="83"/>
      <c r="I6" s="83"/>
      <c r="J6" s="83"/>
      <c r="K6" s="82" t="s">
        <v>355</v>
      </c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</row>
    <row r="7" spans="1:25" s="6" customFormat="1" ht="18" customHeight="1" x14ac:dyDescent="0.5">
      <c r="A7" s="35" t="s">
        <v>356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</row>
    <row r="8" spans="1:25" s="37" customFormat="1" ht="18" customHeight="1" x14ac:dyDescent="0.5">
      <c r="A8" s="21"/>
      <c r="B8" s="21"/>
      <c r="C8" s="21"/>
      <c r="D8" s="35" t="s">
        <v>178</v>
      </c>
      <c r="E8" s="35"/>
      <c r="F8" s="35"/>
      <c r="G8" s="35"/>
      <c r="H8" s="35"/>
      <c r="I8" s="35"/>
      <c r="J8" s="35"/>
      <c r="K8" s="21"/>
      <c r="L8" s="21"/>
      <c r="M8" s="21"/>
      <c r="N8" s="21"/>
      <c r="O8" s="21"/>
      <c r="P8" s="21"/>
      <c r="Q8" s="21"/>
      <c r="R8" s="31"/>
      <c r="S8" s="87"/>
      <c r="T8" s="87"/>
      <c r="U8" s="87"/>
      <c r="V8" s="87"/>
      <c r="W8" s="87"/>
      <c r="X8" s="87"/>
      <c r="Y8" s="87"/>
    </row>
    <row r="9" spans="1:25" s="37" customFormat="1" ht="18" customHeight="1" x14ac:dyDescent="0.5">
      <c r="A9" s="12" t="s">
        <v>180</v>
      </c>
      <c r="B9" s="87"/>
      <c r="C9" s="87"/>
      <c r="D9" s="87"/>
      <c r="E9" s="87"/>
      <c r="F9" s="87"/>
      <c r="G9" s="87"/>
      <c r="H9" s="12" t="s">
        <v>217</v>
      </c>
      <c r="I9" s="12"/>
      <c r="J9" s="83"/>
      <c r="K9" s="83"/>
      <c r="L9" s="83"/>
      <c r="M9" s="83"/>
      <c r="N9" s="12" t="s">
        <v>182</v>
      </c>
      <c r="O9" s="12"/>
      <c r="P9" s="31"/>
      <c r="Q9" s="87"/>
      <c r="R9" s="87"/>
      <c r="S9" s="87"/>
      <c r="T9" s="87"/>
      <c r="U9" s="87"/>
      <c r="V9" s="87"/>
      <c r="W9" s="87"/>
      <c r="X9" s="87"/>
      <c r="Y9" s="87"/>
    </row>
    <row r="10" spans="1:25" s="42" customFormat="1" ht="18" customHeight="1" x14ac:dyDescent="0.2">
      <c r="A10" s="39" t="s">
        <v>183</v>
      </c>
      <c r="B10" s="39"/>
      <c r="C10" s="40"/>
      <c r="D10" s="98"/>
      <c r="E10" s="98"/>
      <c r="F10" s="98"/>
      <c r="G10" s="98"/>
      <c r="H10" s="98"/>
      <c r="I10" s="98"/>
      <c r="J10" s="86" t="s">
        <v>357</v>
      </c>
      <c r="K10" s="86"/>
      <c r="L10" s="86"/>
      <c r="M10" s="86"/>
      <c r="N10" s="86"/>
      <c r="O10" s="86"/>
      <c r="P10" s="86"/>
      <c r="Q10" s="99"/>
      <c r="R10" s="99"/>
      <c r="S10" s="99"/>
      <c r="T10" s="41" t="s">
        <v>180</v>
      </c>
      <c r="U10" s="99"/>
      <c r="V10" s="99"/>
      <c r="W10" s="99"/>
      <c r="X10" s="99"/>
      <c r="Y10" s="99"/>
    </row>
    <row r="11" spans="1:25" s="42" customFormat="1" ht="18" customHeight="1" x14ac:dyDescent="0.2">
      <c r="A11" s="84" t="s">
        <v>181</v>
      </c>
      <c r="B11" s="84"/>
      <c r="C11" s="99"/>
      <c r="D11" s="99"/>
      <c r="E11" s="99"/>
      <c r="F11" s="99"/>
      <c r="G11" s="42" t="s">
        <v>182</v>
      </c>
      <c r="H11" s="43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86" t="s">
        <v>183</v>
      </c>
      <c r="V11" s="86"/>
      <c r="W11" s="44"/>
      <c r="X11" s="44"/>
      <c r="Y11" s="44"/>
    </row>
    <row r="12" spans="1:25" ht="18" customHeight="1" x14ac:dyDescent="0.5">
      <c r="A12" s="24"/>
      <c r="B12" s="24"/>
      <c r="C12" s="24"/>
      <c r="D12" s="24" t="s">
        <v>184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87"/>
      <c r="S12" s="87"/>
      <c r="T12" s="87"/>
      <c r="U12" s="87"/>
      <c r="V12" s="87"/>
      <c r="W12" s="87"/>
      <c r="X12" s="87"/>
      <c r="Y12" s="87"/>
    </row>
    <row r="13" spans="1:25" ht="18" customHeight="1" x14ac:dyDescent="0.5">
      <c r="A13" s="24" t="s">
        <v>185</v>
      </c>
      <c r="B13" s="24"/>
      <c r="C13" s="87"/>
      <c r="D13" s="87"/>
      <c r="E13" s="87"/>
      <c r="F13" s="87"/>
      <c r="G13" s="87"/>
      <c r="H13" s="80" t="s">
        <v>186</v>
      </c>
      <c r="I13" s="80"/>
      <c r="J13" s="87"/>
      <c r="K13" s="87"/>
      <c r="L13" s="87"/>
      <c r="M13" s="87"/>
      <c r="N13" s="87"/>
      <c r="O13" s="87"/>
      <c r="P13" s="87"/>
      <c r="Q13" s="24" t="s">
        <v>187</v>
      </c>
      <c r="R13" s="24"/>
      <c r="S13" s="24"/>
      <c r="T13" s="24"/>
      <c r="U13" s="24"/>
      <c r="V13" s="24"/>
      <c r="W13" s="24"/>
      <c r="X13" s="24"/>
      <c r="Y13" s="24"/>
    </row>
    <row r="14" spans="1:25" ht="18" customHeight="1" x14ac:dyDescent="0.5">
      <c r="A14" s="24"/>
      <c r="B14" s="24"/>
      <c r="C14" s="28"/>
      <c r="D14" s="88" t="s">
        <v>194</v>
      </c>
      <c r="E14" s="89"/>
      <c r="F14" s="89"/>
      <c r="G14" s="89"/>
      <c r="H14" s="83"/>
      <c r="I14" s="83"/>
      <c r="J14" s="83"/>
      <c r="K14" s="80" t="s">
        <v>188</v>
      </c>
      <c r="L14" s="80"/>
      <c r="M14" s="83"/>
      <c r="N14" s="83"/>
      <c r="O14" s="83"/>
      <c r="P14" s="24" t="s">
        <v>189</v>
      </c>
      <c r="Q14" s="24" t="s">
        <v>190</v>
      </c>
      <c r="R14" s="24"/>
      <c r="S14" s="24"/>
      <c r="T14" s="24"/>
      <c r="U14" s="24"/>
      <c r="V14" s="24"/>
      <c r="W14" s="24"/>
      <c r="X14" s="24"/>
      <c r="Y14" s="24"/>
    </row>
    <row r="15" spans="1:25" ht="18" customHeight="1" x14ac:dyDescent="0.5">
      <c r="A15" s="24"/>
      <c r="B15" s="24"/>
      <c r="C15" s="24"/>
      <c r="D15" s="24" t="s">
        <v>191</v>
      </c>
      <c r="E15" s="24"/>
      <c r="F15" s="83"/>
      <c r="G15" s="83"/>
      <c r="H15" s="83"/>
      <c r="I15" s="83"/>
      <c r="J15" s="83"/>
      <c r="K15" s="80" t="s">
        <v>192</v>
      </c>
      <c r="L15" s="80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</row>
    <row r="16" spans="1:25" ht="18" customHeight="1" x14ac:dyDescent="0.5">
      <c r="A16" s="24"/>
      <c r="B16" s="24"/>
      <c r="C16" s="28"/>
      <c r="D16" s="88" t="s">
        <v>193</v>
      </c>
      <c r="E16" s="79"/>
      <c r="F16" s="79"/>
      <c r="G16" s="79"/>
      <c r="H16" s="90"/>
      <c r="I16" s="90"/>
      <c r="J16" s="90"/>
      <c r="K16" s="80" t="s">
        <v>188</v>
      </c>
      <c r="L16" s="80"/>
      <c r="M16" s="90"/>
      <c r="N16" s="90"/>
      <c r="O16" s="90"/>
      <c r="P16" s="24" t="s">
        <v>189</v>
      </c>
      <c r="Q16" s="24" t="s">
        <v>190</v>
      </c>
      <c r="R16" s="24"/>
      <c r="S16" s="24"/>
      <c r="T16" s="24"/>
      <c r="U16" s="24"/>
      <c r="V16" s="24"/>
      <c r="W16" s="24"/>
      <c r="X16" s="24"/>
      <c r="Y16" s="24"/>
    </row>
    <row r="17" spans="1:25" ht="18" customHeight="1" x14ac:dyDescent="0.5">
      <c r="A17" s="24"/>
      <c r="B17" s="24"/>
      <c r="C17" s="24"/>
      <c r="D17" s="24" t="s">
        <v>191</v>
      </c>
      <c r="E17" s="24"/>
      <c r="F17" s="79"/>
      <c r="G17" s="79"/>
      <c r="H17" s="79"/>
      <c r="I17" s="79"/>
      <c r="J17" s="79"/>
      <c r="K17" s="80" t="s">
        <v>192</v>
      </c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</row>
    <row r="18" spans="1:25" ht="18" customHeight="1" x14ac:dyDescent="0.5">
      <c r="A18" s="24"/>
      <c r="B18" s="24"/>
      <c r="C18" s="28"/>
      <c r="D18" s="81" t="s">
        <v>195</v>
      </c>
      <c r="E18" s="82"/>
      <c r="F18" s="82"/>
      <c r="G18" s="82"/>
      <c r="H18" s="83"/>
      <c r="I18" s="83"/>
      <c r="J18" s="83"/>
      <c r="K18" s="80" t="s">
        <v>188</v>
      </c>
      <c r="L18" s="80"/>
      <c r="M18" s="83"/>
      <c r="N18" s="83"/>
      <c r="O18" s="83"/>
      <c r="P18" s="24" t="s">
        <v>189</v>
      </c>
      <c r="Q18" s="24" t="s">
        <v>190</v>
      </c>
      <c r="R18" s="24"/>
      <c r="S18" s="24"/>
      <c r="T18" s="24"/>
      <c r="U18" s="24"/>
      <c r="V18" s="24"/>
      <c r="W18" s="24"/>
      <c r="X18" s="24"/>
      <c r="Y18" s="24"/>
    </row>
    <row r="19" spans="1:25" ht="18" customHeight="1" x14ac:dyDescent="0.5">
      <c r="A19" s="24"/>
      <c r="B19" s="24"/>
      <c r="C19" s="24"/>
      <c r="D19" s="24" t="s">
        <v>191</v>
      </c>
      <c r="E19" s="24"/>
      <c r="F19" s="83"/>
      <c r="G19" s="83"/>
      <c r="H19" s="83"/>
      <c r="I19" s="83"/>
      <c r="J19" s="83"/>
      <c r="K19" s="80" t="s">
        <v>192</v>
      </c>
      <c r="L19" s="80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</row>
    <row r="20" spans="1:25" ht="18" customHeight="1" x14ac:dyDescent="0.5">
      <c r="A20" s="24"/>
      <c r="B20" s="24"/>
      <c r="C20" s="28"/>
      <c r="D20" s="88" t="s">
        <v>196</v>
      </c>
      <c r="E20" s="89"/>
      <c r="F20" s="89"/>
      <c r="G20" s="89"/>
      <c r="H20" s="89"/>
      <c r="I20" s="90"/>
      <c r="J20" s="90"/>
      <c r="K20" s="80" t="s">
        <v>188</v>
      </c>
      <c r="L20" s="80"/>
      <c r="M20" s="83"/>
      <c r="N20" s="83"/>
      <c r="O20" s="83"/>
      <c r="P20" s="24" t="s">
        <v>189</v>
      </c>
      <c r="Q20" s="24" t="s">
        <v>190</v>
      </c>
      <c r="R20" s="24"/>
      <c r="S20" s="24"/>
      <c r="T20" s="24"/>
      <c r="U20" s="24"/>
      <c r="V20" s="24"/>
      <c r="W20" s="24"/>
      <c r="X20" s="24"/>
      <c r="Y20" s="24"/>
    </row>
    <row r="21" spans="1:25" ht="18" customHeight="1" x14ac:dyDescent="0.5">
      <c r="A21" s="24"/>
      <c r="B21" s="24"/>
      <c r="C21" s="24"/>
      <c r="D21" s="24" t="s">
        <v>191</v>
      </c>
      <c r="E21" s="24"/>
      <c r="F21" s="83"/>
      <c r="G21" s="83"/>
      <c r="H21" s="83"/>
      <c r="I21" s="83"/>
      <c r="J21" s="83"/>
      <c r="K21" s="80" t="s">
        <v>192</v>
      </c>
      <c r="L21" s="80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</row>
    <row r="22" spans="1:25" ht="18" customHeight="1" x14ac:dyDescent="0.5">
      <c r="A22" s="45"/>
      <c r="B22" s="45"/>
      <c r="C22" s="46"/>
      <c r="D22" s="39" t="s">
        <v>358</v>
      </c>
      <c r="E22" s="45"/>
      <c r="F22" s="47"/>
      <c r="G22" s="47"/>
      <c r="H22" s="47"/>
      <c r="I22" s="47"/>
      <c r="J22" s="47"/>
      <c r="K22" s="48"/>
      <c r="L22" s="48"/>
      <c r="M22" s="43"/>
      <c r="N22" s="49"/>
      <c r="O22" s="49"/>
      <c r="P22" s="49"/>
      <c r="Q22" s="49"/>
      <c r="R22" s="49"/>
      <c r="S22" s="49"/>
      <c r="T22" s="43"/>
      <c r="U22" s="43"/>
      <c r="V22" s="43"/>
      <c r="W22" s="43"/>
      <c r="X22" s="43"/>
      <c r="Y22" s="43"/>
    </row>
    <row r="23" spans="1:25" ht="18" customHeight="1" x14ac:dyDescent="0.5">
      <c r="A23" s="45"/>
      <c r="B23" s="45"/>
      <c r="C23" s="45"/>
      <c r="D23" s="85" t="s">
        <v>359</v>
      </c>
      <c r="E23" s="85"/>
      <c r="F23" s="44"/>
      <c r="G23" s="44"/>
      <c r="H23" s="86" t="s">
        <v>188</v>
      </c>
      <c r="I23" s="86"/>
      <c r="J23" s="44"/>
      <c r="K23" s="44"/>
      <c r="L23" s="44"/>
      <c r="M23" s="85" t="s">
        <v>360</v>
      </c>
      <c r="N23" s="85"/>
      <c r="O23" s="50"/>
      <c r="P23" s="50"/>
      <c r="Q23" s="50"/>
      <c r="R23" s="42"/>
      <c r="S23" s="42"/>
      <c r="T23" s="42"/>
      <c r="U23" s="42"/>
      <c r="V23" s="42"/>
      <c r="W23" s="42"/>
      <c r="X23" s="42"/>
      <c r="Y23" s="42"/>
    </row>
    <row r="24" spans="1:25" ht="18" customHeight="1" x14ac:dyDescent="0.5">
      <c r="A24" s="45"/>
      <c r="B24" s="45"/>
      <c r="C24" s="45"/>
      <c r="D24" s="39" t="s">
        <v>191</v>
      </c>
      <c r="E24" s="45"/>
      <c r="F24" s="98"/>
      <c r="G24" s="98"/>
      <c r="H24" s="98"/>
      <c r="I24" s="98"/>
      <c r="J24" s="98"/>
      <c r="K24" s="93" t="s">
        <v>192</v>
      </c>
      <c r="L24" s="93"/>
      <c r="M24" s="44"/>
      <c r="N24" s="44"/>
      <c r="O24" s="44"/>
      <c r="P24" s="44"/>
      <c r="Q24" s="44"/>
      <c r="R24" s="42"/>
      <c r="S24" s="42"/>
      <c r="T24" s="42"/>
      <c r="U24" s="42"/>
      <c r="V24" s="42"/>
      <c r="W24" s="42"/>
      <c r="X24" s="42"/>
      <c r="Y24" s="42"/>
    </row>
    <row r="25" spans="1:25" ht="18" customHeight="1" x14ac:dyDescent="0.5">
      <c r="A25" s="24"/>
      <c r="B25" s="24"/>
      <c r="C25" s="30"/>
      <c r="D25" s="24" t="s">
        <v>197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spans="1:25" ht="18" customHeight="1" x14ac:dyDescent="0.5">
      <c r="A26" s="24"/>
      <c r="B26" s="24"/>
      <c r="C26" s="24"/>
      <c r="D26" s="24" t="s">
        <v>198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83" t="s">
        <v>361</v>
      </c>
      <c r="U26" s="83"/>
      <c r="V26" s="83"/>
      <c r="W26" s="83"/>
      <c r="X26" s="83"/>
      <c r="Y26" s="83"/>
    </row>
    <row r="27" spans="1:25" ht="18" customHeight="1" x14ac:dyDescent="0.5">
      <c r="A27" s="80" t="s">
        <v>181</v>
      </c>
      <c r="B27" s="80"/>
      <c r="C27" s="83"/>
      <c r="D27" s="83"/>
      <c r="E27" s="83"/>
      <c r="F27" s="83"/>
      <c r="G27" s="83"/>
      <c r="H27" s="80" t="s">
        <v>362</v>
      </c>
      <c r="I27" s="80"/>
      <c r="J27" s="80"/>
      <c r="K27" s="80"/>
      <c r="L27" s="80"/>
      <c r="M27" s="80"/>
      <c r="N27" s="83"/>
      <c r="O27" s="83"/>
      <c r="P27" s="83"/>
      <c r="Q27" s="83"/>
      <c r="R27" s="83"/>
      <c r="S27" s="24" t="s">
        <v>200</v>
      </c>
      <c r="T27" s="83"/>
      <c r="U27" s="83"/>
      <c r="V27" s="83"/>
      <c r="W27" s="83"/>
      <c r="X27" s="83"/>
      <c r="Y27" s="83"/>
    </row>
    <row r="28" spans="1:25" ht="18" customHeight="1" x14ac:dyDescent="0.5">
      <c r="A28" s="80" t="s">
        <v>201</v>
      </c>
      <c r="B28" s="80"/>
      <c r="C28" s="90"/>
      <c r="D28" s="90"/>
      <c r="E28" s="90"/>
      <c r="F28" s="90"/>
      <c r="G28" s="90"/>
      <c r="H28" s="80" t="s">
        <v>192</v>
      </c>
      <c r="I28" s="80"/>
      <c r="J28" s="83"/>
      <c r="K28" s="83"/>
      <c r="L28" s="83"/>
      <c r="M28" s="79" t="s">
        <v>202</v>
      </c>
      <c r="N28" s="79"/>
      <c r="O28" s="90"/>
      <c r="P28" s="90"/>
      <c r="Q28" s="24" t="s">
        <v>189</v>
      </c>
      <c r="R28" s="24"/>
      <c r="S28" s="24"/>
      <c r="T28" s="24"/>
      <c r="U28" s="24"/>
      <c r="V28" s="24"/>
      <c r="W28" s="24"/>
      <c r="X28" s="24"/>
      <c r="Y28" s="24"/>
    </row>
    <row r="29" spans="1:25" ht="18" customHeight="1" x14ac:dyDescent="0.5">
      <c r="A29" s="24"/>
      <c r="B29" s="24"/>
      <c r="C29" s="24"/>
      <c r="D29" s="80" t="s">
        <v>203</v>
      </c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3"/>
      <c r="T29" s="83"/>
      <c r="U29" s="83"/>
      <c r="V29" s="83"/>
      <c r="W29" s="83"/>
      <c r="X29" s="83"/>
      <c r="Y29" s="24" t="s">
        <v>204</v>
      </c>
    </row>
    <row r="30" spans="1:25" ht="18" customHeight="1" x14ac:dyDescent="0.5">
      <c r="A30" s="80" t="s">
        <v>206</v>
      </c>
      <c r="B30" s="80"/>
      <c r="C30" s="80"/>
      <c r="D30" s="80"/>
      <c r="E30" s="83"/>
      <c r="F30" s="83"/>
      <c r="G30" s="83"/>
      <c r="H30" s="83"/>
      <c r="I30" s="24" t="s">
        <v>207</v>
      </c>
      <c r="J30" s="24"/>
      <c r="K30" s="24"/>
      <c r="L30" s="83"/>
      <c r="M30" s="83"/>
      <c r="N30" s="83"/>
      <c r="O30" s="83"/>
      <c r="P30" s="83"/>
      <c r="Q30" s="83"/>
      <c r="R30" s="24" t="s">
        <v>208</v>
      </c>
      <c r="S30" s="24"/>
      <c r="T30" s="24"/>
      <c r="U30" s="83"/>
      <c r="V30" s="83"/>
      <c r="W30" s="83"/>
      <c r="X30" s="83"/>
      <c r="Y30" s="83"/>
    </row>
    <row r="31" spans="1:25" ht="10.5" customHeight="1" x14ac:dyDescent="0.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</row>
    <row r="32" spans="1:25" ht="18" customHeight="1" x14ac:dyDescent="0.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 t="s">
        <v>209</v>
      </c>
      <c r="L32" s="24"/>
      <c r="M32" s="91"/>
      <c r="N32" s="91"/>
      <c r="O32" s="31"/>
      <c r="P32" s="31"/>
      <c r="Q32" s="31"/>
      <c r="R32" s="31"/>
      <c r="S32" s="31"/>
      <c r="T32" s="31"/>
      <c r="U32" s="31"/>
      <c r="V32" s="12"/>
      <c r="W32" s="12"/>
      <c r="X32" s="24"/>
      <c r="Y32" s="24"/>
    </row>
    <row r="33" spans="1:30" ht="18" customHeight="1" x14ac:dyDescent="0.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34" t="s">
        <v>210</v>
      </c>
      <c r="O33" s="38"/>
      <c r="P33" s="92"/>
      <c r="Q33" s="92"/>
      <c r="R33" s="92"/>
      <c r="S33" s="92"/>
      <c r="T33" s="92"/>
      <c r="U33" s="92"/>
      <c r="V33" s="12" t="s">
        <v>211</v>
      </c>
      <c r="W33" s="12"/>
      <c r="X33" s="24"/>
      <c r="Y33" s="24"/>
    </row>
    <row r="34" spans="1:30" ht="18" customHeight="1" x14ac:dyDescent="0.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91" t="s">
        <v>0</v>
      </c>
      <c r="L34" s="91"/>
      <c r="M34" s="91"/>
      <c r="N34" s="91"/>
      <c r="O34" s="95"/>
      <c r="P34" s="95"/>
      <c r="Q34" s="95"/>
      <c r="R34" s="95"/>
      <c r="S34" s="95"/>
      <c r="T34" s="95"/>
      <c r="U34" s="95"/>
      <c r="V34" s="95"/>
      <c r="W34" s="95"/>
      <c r="X34" s="24"/>
      <c r="Y34" s="24"/>
    </row>
    <row r="35" spans="1:30" ht="18" customHeight="1" x14ac:dyDescent="0.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 t="s">
        <v>212</v>
      </c>
      <c r="N35" s="83"/>
      <c r="O35" s="83"/>
      <c r="P35" s="83"/>
      <c r="Q35" s="24" t="s">
        <v>213</v>
      </c>
      <c r="R35" s="90"/>
      <c r="S35" s="90"/>
      <c r="T35" s="90"/>
      <c r="U35" s="90"/>
      <c r="V35" s="24" t="s">
        <v>214</v>
      </c>
      <c r="W35" s="83"/>
      <c r="X35" s="83"/>
      <c r="Y35" s="83"/>
    </row>
    <row r="36" spans="1:30" s="6" customFormat="1" ht="18" customHeight="1" thickBot="1" x14ac:dyDescent="0.55000000000000004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30" s="43" customFormat="1" ht="18" customHeight="1" x14ac:dyDescent="0.2">
      <c r="A37" s="39"/>
      <c r="B37" s="39"/>
      <c r="C37" s="97" t="s">
        <v>215</v>
      </c>
      <c r="D37" s="97"/>
      <c r="E37" s="97"/>
      <c r="F37" s="97"/>
      <c r="G37" s="97"/>
      <c r="H37" s="97"/>
      <c r="I37" s="97"/>
      <c r="J37" s="97"/>
      <c r="K37" s="97"/>
      <c r="L37" s="97"/>
      <c r="M37" s="98"/>
      <c r="N37" s="98"/>
      <c r="O37" s="98"/>
      <c r="P37" s="98"/>
      <c r="Q37" s="98"/>
      <c r="R37" s="98"/>
      <c r="S37" s="98"/>
      <c r="T37" s="84" t="s">
        <v>363</v>
      </c>
      <c r="U37" s="84"/>
      <c r="V37" s="84"/>
      <c r="W37" s="84"/>
      <c r="X37" s="84"/>
      <c r="Y37" s="84"/>
      <c r="Z37" s="42"/>
      <c r="AA37" s="42"/>
      <c r="AB37" s="42"/>
      <c r="AC37" s="42"/>
    </row>
    <row r="38" spans="1:30" s="43" customFormat="1" ht="18" customHeight="1" x14ac:dyDescent="0.2">
      <c r="D38" s="51"/>
      <c r="E38" s="94" t="s">
        <v>364</v>
      </c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39"/>
      <c r="AA38" s="39"/>
      <c r="AB38" s="39"/>
      <c r="AC38" s="39"/>
      <c r="AD38" s="42"/>
    </row>
    <row r="39" spans="1:30" s="43" customFormat="1" ht="18" customHeight="1" x14ac:dyDescent="0.2">
      <c r="A39" s="84" t="s">
        <v>365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AA39" s="42"/>
      <c r="AB39" s="42"/>
      <c r="AC39" s="42"/>
    </row>
    <row r="40" spans="1:30" s="43" customFormat="1" ht="18" customHeight="1" x14ac:dyDescent="0.2">
      <c r="A40" s="39"/>
      <c r="B40" s="39"/>
      <c r="C40" s="39"/>
      <c r="D40" s="46"/>
      <c r="E40" s="94" t="s">
        <v>366</v>
      </c>
      <c r="F40" s="84"/>
      <c r="G40" s="84"/>
      <c r="H40" s="84"/>
      <c r="I40" s="84"/>
      <c r="J40" s="84"/>
      <c r="K40" s="8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39"/>
      <c r="Z40" s="42"/>
      <c r="AA40" s="42"/>
      <c r="AB40" s="42"/>
      <c r="AC40" s="42"/>
    </row>
    <row r="41" spans="1:30" s="43" customFormat="1" ht="10.5" customHeight="1" x14ac:dyDescent="0.2">
      <c r="A41" s="39"/>
      <c r="B41" s="39"/>
      <c r="C41" s="39"/>
      <c r="D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39"/>
      <c r="Z41" s="42"/>
      <c r="AA41" s="42"/>
      <c r="AB41" s="42"/>
      <c r="AC41" s="42"/>
    </row>
    <row r="42" spans="1:30" s="6" customFormat="1" ht="18" customHeight="1" x14ac:dyDescent="0.5">
      <c r="A42" s="24"/>
      <c r="B42" s="24"/>
      <c r="C42" s="24"/>
      <c r="D42" s="24"/>
      <c r="E42" s="24"/>
      <c r="F42" s="24"/>
      <c r="G42" s="24"/>
      <c r="H42" s="24"/>
      <c r="I42" s="24"/>
      <c r="J42" s="24" t="s">
        <v>216</v>
      </c>
      <c r="K42" s="24"/>
      <c r="L42" s="91"/>
      <c r="M42" s="91"/>
      <c r="N42" s="31"/>
      <c r="O42" s="31"/>
      <c r="P42" s="31"/>
      <c r="Q42" s="31"/>
      <c r="R42" s="31"/>
      <c r="S42" s="12"/>
      <c r="T42" s="12"/>
      <c r="U42" s="12"/>
      <c r="V42" s="24"/>
      <c r="W42" s="24"/>
      <c r="X42" s="24"/>
      <c r="Y42" s="24"/>
    </row>
    <row r="43" spans="1:30" s="6" customFormat="1" ht="18" customHeight="1" x14ac:dyDescent="0.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34" t="s">
        <v>210</v>
      </c>
      <c r="N43" s="90"/>
      <c r="O43" s="90"/>
      <c r="P43" s="90"/>
      <c r="Q43" s="90"/>
      <c r="R43" s="90"/>
      <c r="S43" s="12" t="s">
        <v>211</v>
      </c>
      <c r="T43" s="12"/>
      <c r="U43" s="12"/>
      <c r="V43" s="24"/>
      <c r="W43" s="24"/>
      <c r="X43" s="24"/>
      <c r="Y43" s="24"/>
    </row>
    <row r="44" spans="1:30" s="6" customFormat="1" ht="18" customHeight="1" x14ac:dyDescent="0.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79" t="s">
        <v>0</v>
      </c>
      <c r="L44" s="79"/>
      <c r="M44" s="79"/>
      <c r="N44" s="90"/>
      <c r="O44" s="90"/>
      <c r="P44" s="90"/>
      <c r="Q44" s="90"/>
      <c r="R44" s="90"/>
      <c r="S44" s="12"/>
      <c r="T44" s="12"/>
      <c r="U44" s="12"/>
      <c r="V44" s="24"/>
      <c r="W44" s="24"/>
      <c r="X44" s="24"/>
      <c r="Y44" s="24"/>
    </row>
    <row r="45" spans="1:30" s="6" customFormat="1" ht="18" customHeight="1" x14ac:dyDescent="0.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91" t="s">
        <v>212</v>
      </c>
      <c r="L45" s="91"/>
      <c r="M45" s="91"/>
      <c r="N45" s="90"/>
      <c r="O45" s="90"/>
      <c r="P45" s="96" t="s">
        <v>213</v>
      </c>
      <c r="Q45" s="96"/>
      <c r="R45" s="90"/>
      <c r="S45" s="83"/>
      <c r="T45" s="83"/>
      <c r="U45" s="79" t="s">
        <v>214</v>
      </c>
      <c r="V45" s="79"/>
      <c r="W45" s="83"/>
      <c r="X45" s="83"/>
      <c r="Y45" s="83"/>
    </row>
    <row r="46" spans="1:30" s="6" customFormat="1" ht="18" customHeight="1" x14ac:dyDescent="0.5">
      <c r="A46" s="24"/>
      <c r="B46" s="24"/>
      <c r="C46" s="24"/>
      <c r="D46" s="80" t="s">
        <v>367</v>
      </c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</row>
    <row r="47" spans="1:30" s="6" customFormat="1" ht="18" customHeight="1" x14ac:dyDescent="0.5">
      <c r="A47" s="80" t="s">
        <v>368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</row>
    <row r="48" spans="1:30" ht="18" customHeight="1" x14ac:dyDescent="0.5">
      <c r="A48" s="33" t="s">
        <v>352</v>
      </c>
      <c r="B48" s="24"/>
      <c r="C48" s="24"/>
      <c r="D48" s="24" t="s">
        <v>354</v>
      </c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</row>
    <row r="49" spans="1:31" ht="18" customHeight="1" x14ac:dyDescent="0.5">
      <c r="A49" s="24"/>
      <c r="B49" s="24"/>
      <c r="C49" s="24"/>
      <c r="D49" s="24" t="s">
        <v>353</v>
      </c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</row>
    <row r="50" spans="1:31" s="42" customFormat="1" ht="18" customHeight="1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 t="s">
        <v>369</v>
      </c>
      <c r="R50" s="39"/>
      <c r="S50" s="39"/>
      <c r="T50" s="39"/>
      <c r="U50" s="39"/>
      <c r="V50" s="39"/>
      <c r="W50" s="39"/>
      <c r="X50" s="39"/>
      <c r="Y50" s="39"/>
      <c r="Z50" s="43"/>
      <c r="AE50" s="47"/>
    </row>
    <row r="65" spans="1:25" ht="18" customHeight="1" x14ac:dyDescent="0.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</row>
    <row r="66" spans="1:25" ht="18" customHeight="1" x14ac:dyDescent="0.5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</row>
    <row r="67" spans="1:25" ht="18" customHeight="1" x14ac:dyDescent="0.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</row>
    <row r="68" spans="1:25" ht="18" customHeight="1" x14ac:dyDescent="0.5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</row>
    <row r="69" spans="1:25" ht="18" customHeight="1" x14ac:dyDescent="0.5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</row>
    <row r="70" spans="1:25" ht="18" customHeight="1" x14ac:dyDescent="0.5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</row>
    <row r="71" spans="1:25" ht="18" customHeight="1" x14ac:dyDescent="0.5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</row>
    <row r="72" spans="1:25" ht="18" customHeight="1" x14ac:dyDescent="0.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</row>
    <row r="73" spans="1:25" ht="18" customHeight="1" x14ac:dyDescent="0.5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</row>
    <row r="75" spans="1:25" ht="18" customHeight="1" x14ac:dyDescent="0.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</row>
    <row r="76" spans="1:25" ht="18" customHeight="1" x14ac:dyDescent="0.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</row>
    <row r="77" spans="1:25" ht="18" customHeight="1" x14ac:dyDescent="0.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</row>
    <row r="78" spans="1:25" ht="18" customHeight="1" x14ac:dyDescent="0.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</row>
    <row r="79" spans="1:25" ht="18" customHeight="1" x14ac:dyDescent="0.5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</row>
    <row r="80" spans="1:25" ht="18" customHeight="1" x14ac:dyDescent="0.5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</row>
    <row r="81" spans="1:25" ht="18" customHeight="1" x14ac:dyDescent="0.5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</row>
    <row r="82" spans="1:25" ht="18" customHeight="1" x14ac:dyDescent="0.5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</row>
    <row r="84" spans="1:25" ht="18" customHeight="1" x14ac:dyDescent="0.5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</row>
    <row r="85" spans="1:25" ht="18" customHeight="1" x14ac:dyDescent="0.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</row>
    <row r="86" spans="1:25" ht="18" customHeight="1" x14ac:dyDescent="0.5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</row>
    <row r="87" spans="1:25" ht="18" customHeight="1" x14ac:dyDescent="0.5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</row>
    <row r="88" spans="1:25" ht="18" customHeight="1" x14ac:dyDescent="0.5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</row>
    <row r="89" spans="1:25" ht="18" customHeight="1" x14ac:dyDescent="0.5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</row>
    <row r="90" spans="1:25" ht="18" customHeight="1" x14ac:dyDescent="0.5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</row>
    <row r="91" spans="1:25" ht="18" customHeight="1" x14ac:dyDescent="0.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</row>
    <row r="92" spans="1:25" ht="18" customHeight="1" x14ac:dyDescent="0.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</row>
  </sheetData>
  <mergeCells count="103">
    <mergeCell ref="A1:Y1"/>
    <mergeCell ref="A2:Y2"/>
    <mergeCell ref="A3:Y3"/>
    <mergeCell ref="D4:I4"/>
    <mergeCell ref="J4:M4"/>
    <mergeCell ref="N4:Y4"/>
    <mergeCell ref="S8:Y8"/>
    <mergeCell ref="B9:G9"/>
    <mergeCell ref="J9:M9"/>
    <mergeCell ref="Q9:Y9"/>
    <mergeCell ref="Q10:S10"/>
    <mergeCell ref="U10:Y10"/>
    <mergeCell ref="C11:F11"/>
    <mergeCell ref="I11:T11"/>
    <mergeCell ref="U11:V11"/>
    <mergeCell ref="A11:B11"/>
    <mergeCell ref="D5:P5"/>
    <mergeCell ref="Q5:R5"/>
    <mergeCell ref="G6:J6"/>
    <mergeCell ref="K6:Y6"/>
    <mergeCell ref="D10:I10"/>
    <mergeCell ref="J10:P10"/>
    <mergeCell ref="A27:B27"/>
    <mergeCell ref="C27:G27"/>
    <mergeCell ref="H27:M27"/>
    <mergeCell ref="N27:R27"/>
    <mergeCell ref="T27:Y27"/>
    <mergeCell ref="R12:Y12"/>
    <mergeCell ref="C13:G13"/>
    <mergeCell ref="H13:I13"/>
    <mergeCell ref="J13:P13"/>
    <mergeCell ref="D14:G14"/>
    <mergeCell ref="H14:J14"/>
    <mergeCell ref="K14:L14"/>
    <mergeCell ref="M14:O14"/>
    <mergeCell ref="F15:J15"/>
    <mergeCell ref="K15:L15"/>
    <mergeCell ref="M15:Y15"/>
    <mergeCell ref="D16:G16"/>
    <mergeCell ref="H16:J16"/>
    <mergeCell ref="K16:L16"/>
    <mergeCell ref="M16:O16"/>
    <mergeCell ref="M21:Y21"/>
    <mergeCell ref="F24:J24"/>
    <mergeCell ref="F19:J19"/>
    <mergeCell ref="K24:L24"/>
    <mergeCell ref="A47:Y47"/>
    <mergeCell ref="L42:M42"/>
    <mergeCell ref="N43:R43"/>
    <mergeCell ref="K44:M44"/>
    <mergeCell ref="N44:R44"/>
    <mergeCell ref="E40:K40"/>
    <mergeCell ref="K34:N34"/>
    <mergeCell ref="O34:W34"/>
    <mergeCell ref="N35:P35"/>
    <mergeCell ref="R35:U35"/>
    <mergeCell ref="D46:Y46"/>
    <mergeCell ref="K45:M45"/>
    <mergeCell ref="N45:O45"/>
    <mergeCell ref="P45:Q45"/>
    <mergeCell ref="R45:T45"/>
    <mergeCell ref="U45:V45"/>
    <mergeCell ref="W45:Y45"/>
    <mergeCell ref="W35:Y35"/>
    <mergeCell ref="C37:L37"/>
    <mergeCell ref="M37:S37"/>
    <mergeCell ref="T37:Y37"/>
    <mergeCell ref="E38:Y38"/>
    <mergeCell ref="T26:Y26"/>
    <mergeCell ref="A39:Y39"/>
    <mergeCell ref="D23:E23"/>
    <mergeCell ref="H23:I23"/>
    <mergeCell ref="M23:N23"/>
    <mergeCell ref="M19:Y19"/>
    <mergeCell ref="D20:H20"/>
    <mergeCell ref="I20:J20"/>
    <mergeCell ref="K20:L20"/>
    <mergeCell ref="M20:O20"/>
    <mergeCell ref="A30:D30"/>
    <mergeCell ref="E30:H30"/>
    <mergeCell ref="L30:Q30"/>
    <mergeCell ref="U30:Y30"/>
    <mergeCell ref="M32:N32"/>
    <mergeCell ref="P33:Q33"/>
    <mergeCell ref="R33:U33"/>
    <mergeCell ref="A28:B28"/>
    <mergeCell ref="C28:G28"/>
    <mergeCell ref="H28:I28"/>
    <mergeCell ref="J28:L28"/>
    <mergeCell ref="M28:N28"/>
    <mergeCell ref="O28:P28"/>
    <mergeCell ref="D29:R29"/>
    <mergeCell ref="S29:X29"/>
    <mergeCell ref="F17:J17"/>
    <mergeCell ref="K17:L17"/>
    <mergeCell ref="M17:Y17"/>
    <mergeCell ref="D18:G18"/>
    <mergeCell ref="H18:J18"/>
    <mergeCell ref="K18:L18"/>
    <mergeCell ref="F21:J21"/>
    <mergeCell ref="K21:L21"/>
    <mergeCell ref="M18:O18"/>
    <mergeCell ref="K19:L19"/>
  </mergeCells>
  <pageMargins left="0.53" right="0.17" top="0.36" bottom="0.26" header="0.5" footer="0.16"/>
  <pageSetup paperSize="9" scale="90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44"/>
  <sheetViews>
    <sheetView showZeros="0" tabSelected="1" view="pageBreakPreview" zoomScale="120" zoomScaleNormal="100" zoomScaleSheetLayoutView="120" workbookViewId="0">
      <selection activeCell="I16" sqref="I16"/>
    </sheetView>
  </sheetViews>
  <sheetFormatPr defaultColWidth="9" defaultRowHeight="18" customHeight="1" x14ac:dyDescent="0.2"/>
  <cols>
    <col min="1" max="5" width="3" style="24" customWidth="1"/>
    <col min="6" max="6" width="4.125" style="24" customWidth="1"/>
    <col min="7" max="25" width="3.625" style="24" customWidth="1"/>
    <col min="26" max="16384" width="9" style="12"/>
  </cols>
  <sheetData>
    <row r="1" spans="1:25" ht="18" customHeight="1" thickBot="1" x14ac:dyDescent="0.25">
      <c r="A1" s="102" t="s">
        <v>370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</row>
    <row r="2" spans="1:25" ht="18" customHeight="1" x14ac:dyDescent="0.2">
      <c r="A2" s="12"/>
      <c r="B2" s="12"/>
      <c r="C2" s="12"/>
      <c r="D2" s="12"/>
      <c r="E2" s="12"/>
      <c r="F2" s="12"/>
      <c r="G2" s="12"/>
      <c r="H2" s="12"/>
      <c r="I2" s="12" t="s">
        <v>371</v>
      </c>
      <c r="J2" s="12"/>
      <c r="K2" s="12"/>
      <c r="L2" s="12"/>
      <c r="M2" s="12"/>
      <c r="N2" s="12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ht="18" customHeight="1" x14ac:dyDescent="0.2">
      <c r="A3" s="12"/>
      <c r="B3" s="12"/>
      <c r="C3" s="12"/>
      <c r="D3" s="12"/>
      <c r="E3" s="12"/>
      <c r="F3" s="12"/>
      <c r="G3" s="12"/>
      <c r="H3" s="12"/>
      <c r="I3" s="35" t="s">
        <v>372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s="35" customFormat="1" ht="18" customHeight="1" x14ac:dyDescent="0.2">
      <c r="D4" s="35" t="s">
        <v>373</v>
      </c>
      <c r="G4" s="12"/>
      <c r="H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s="35" customFormat="1" ht="18" customHeight="1" x14ac:dyDescent="0.2">
      <c r="I5" s="12" t="s">
        <v>374</v>
      </c>
    </row>
    <row r="6" spans="1:25" ht="18" customHeight="1" x14ac:dyDescent="0.2">
      <c r="A6" s="12"/>
      <c r="B6" s="12"/>
      <c r="C6" s="12"/>
      <c r="D6" s="21"/>
      <c r="E6" s="21"/>
      <c r="F6" s="21"/>
      <c r="G6" s="21"/>
      <c r="H6" s="21"/>
      <c r="I6" s="12" t="s">
        <v>375</v>
      </c>
      <c r="J6" s="35"/>
      <c r="K6" s="35"/>
      <c r="L6" s="35"/>
      <c r="M6" s="35"/>
      <c r="N6" s="35"/>
      <c r="O6" s="35"/>
      <c r="P6" s="21"/>
      <c r="Q6" s="21"/>
      <c r="R6" s="21"/>
      <c r="S6" s="21"/>
      <c r="T6" s="21"/>
      <c r="U6" s="21"/>
      <c r="V6" s="21"/>
      <c r="W6" s="12"/>
      <c r="X6" s="12"/>
      <c r="Y6" s="12"/>
    </row>
    <row r="7" spans="1:25" ht="18" customHeight="1" x14ac:dyDescent="0.2">
      <c r="A7" s="12"/>
      <c r="B7" s="12"/>
      <c r="C7" s="12"/>
      <c r="D7" s="54" t="s">
        <v>376</v>
      </c>
      <c r="E7" s="54"/>
      <c r="F7" s="54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s="54" customFormat="1" ht="18" customHeight="1" x14ac:dyDescent="0.2">
      <c r="D8" s="54" t="s">
        <v>377</v>
      </c>
      <c r="Y8" s="55"/>
    </row>
    <row r="9" spans="1:25" s="54" customFormat="1" ht="18" customHeight="1" x14ac:dyDescent="0.2">
      <c r="I9" s="12" t="s">
        <v>378</v>
      </c>
      <c r="M9" s="56"/>
    </row>
    <row r="10" spans="1:25" ht="18" customHeight="1" x14ac:dyDescent="0.2">
      <c r="D10" s="12" t="s">
        <v>379</v>
      </c>
      <c r="E10" s="12"/>
      <c r="F10" s="12"/>
      <c r="G10" s="12"/>
      <c r="H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8" customHeight="1" x14ac:dyDescent="0.2">
      <c r="D11" s="12"/>
      <c r="E11" s="12"/>
      <c r="F11" s="12"/>
      <c r="G11" s="12"/>
      <c r="H11" s="12"/>
      <c r="I11" s="12" t="s">
        <v>411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8" customHeight="1" x14ac:dyDescent="0.2">
      <c r="D12" s="12" t="s">
        <v>380</v>
      </c>
      <c r="E12" s="12"/>
      <c r="F12" s="12"/>
      <c r="G12" s="12"/>
      <c r="H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8" customHeight="1" x14ac:dyDescent="0.2">
      <c r="D13" s="12" t="s">
        <v>381</v>
      </c>
      <c r="E13" s="12"/>
      <c r="F13" s="12"/>
      <c r="G13" s="12"/>
      <c r="H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8" customHeight="1" x14ac:dyDescent="0.2">
      <c r="D14" s="12"/>
      <c r="E14" s="12"/>
      <c r="F14" s="12"/>
      <c r="G14" s="12"/>
      <c r="H14" s="12"/>
      <c r="I14" s="12" t="s">
        <v>382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8" customHeight="1" x14ac:dyDescent="0.2">
      <c r="D15" s="12"/>
      <c r="E15" s="12"/>
      <c r="F15" s="12"/>
      <c r="G15" s="12"/>
      <c r="H15" s="12"/>
      <c r="I15" s="12" t="s">
        <v>383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8" customHeight="1" x14ac:dyDescent="0.2">
      <c r="D16" s="12"/>
      <c r="E16" s="12"/>
      <c r="F16" s="12"/>
      <c r="G16" s="57"/>
      <c r="H16" s="58"/>
      <c r="I16" s="12" t="s">
        <v>384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8" customHeight="1" x14ac:dyDescent="0.2">
      <c r="A17" s="12"/>
      <c r="B17" s="12"/>
      <c r="C17" s="12"/>
      <c r="D17" s="12" t="s">
        <v>385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18" customHeight="1" x14ac:dyDescent="0.2">
      <c r="A18" s="12"/>
      <c r="B18" s="12"/>
      <c r="C18" s="12"/>
      <c r="D18" s="59"/>
      <c r="E18" s="59"/>
      <c r="F18" s="59"/>
      <c r="G18" s="59"/>
      <c r="H18" s="54"/>
      <c r="I18" s="12" t="s">
        <v>386</v>
      </c>
      <c r="J18" s="59"/>
      <c r="K18" s="55"/>
      <c r="L18" s="55"/>
      <c r="M18" s="55"/>
      <c r="N18" s="55"/>
      <c r="O18" s="55"/>
      <c r="P18" s="55"/>
      <c r="Q18" s="55"/>
      <c r="R18" s="56"/>
      <c r="S18" s="56"/>
      <c r="T18" s="56"/>
      <c r="U18" s="56"/>
      <c r="V18" s="56"/>
      <c r="W18" s="56"/>
      <c r="X18" s="56"/>
      <c r="Y18" s="56"/>
    </row>
    <row r="19" spans="1:25" ht="18" customHeight="1" x14ac:dyDescent="0.2">
      <c r="A19" s="12"/>
      <c r="B19" s="12"/>
      <c r="C19" s="12"/>
      <c r="D19" s="59"/>
      <c r="E19" s="59"/>
      <c r="F19" s="59"/>
      <c r="G19" s="59"/>
      <c r="H19" s="59"/>
      <c r="I19" s="12" t="s">
        <v>387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</row>
    <row r="20" spans="1:25" ht="18" customHeight="1" x14ac:dyDescent="0.2">
      <c r="A20" s="12"/>
      <c r="B20" s="12"/>
      <c r="C20" s="12"/>
      <c r="D20" s="12" t="s">
        <v>388</v>
      </c>
      <c r="E20" s="12"/>
      <c r="F20" s="12"/>
      <c r="G20" s="59"/>
      <c r="H20" s="59"/>
      <c r="I20" s="12"/>
      <c r="J20" s="59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</row>
    <row r="21" spans="1:25" ht="18" customHeight="1" x14ac:dyDescent="0.2">
      <c r="A21" s="12"/>
      <c r="B21" s="12"/>
      <c r="C21" s="12"/>
      <c r="D21" s="12"/>
      <c r="E21" s="12"/>
      <c r="F21" s="12"/>
      <c r="G21" s="12"/>
      <c r="H21" s="60"/>
      <c r="I21" s="12" t="s">
        <v>389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ht="18" customHeight="1" x14ac:dyDescent="0.2">
      <c r="A22" s="12"/>
      <c r="B22" s="12"/>
      <c r="C22" s="12"/>
      <c r="D22" s="12" t="s">
        <v>390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18" customHeight="1" x14ac:dyDescent="0.2">
      <c r="A23" s="12"/>
      <c r="B23" s="12"/>
      <c r="C23" s="12"/>
      <c r="D23" s="12"/>
      <c r="E23" s="12"/>
      <c r="F23" s="12"/>
      <c r="G23" s="12"/>
      <c r="H23" s="12"/>
      <c r="I23" s="12" t="s">
        <v>391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ht="18" customHeight="1" x14ac:dyDescent="0.2">
      <c r="A24" s="12"/>
      <c r="B24" s="12"/>
      <c r="C24" s="12"/>
      <c r="D24" s="12" t="s">
        <v>392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18" customHeight="1" x14ac:dyDescent="0.2">
      <c r="A25" s="12"/>
      <c r="B25" s="12"/>
      <c r="C25" s="12"/>
      <c r="D25" s="12"/>
      <c r="E25" s="12"/>
      <c r="F25" s="12"/>
      <c r="G25" s="12"/>
      <c r="H25" s="12"/>
      <c r="I25" s="12" t="s">
        <v>393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18" customHeight="1" x14ac:dyDescent="0.2">
      <c r="A26" s="12"/>
      <c r="B26" s="12"/>
      <c r="C26" s="12"/>
      <c r="D26" s="12" t="s">
        <v>394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spans="1:25" ht="18" customHeight="1" x14ac:dyDescent="0.2">
      <c r="A27" s="12"/>
      <c r="B27" s="12"/>
      <c r="C27" s="12"/>
      <c r="D27" s="12"/>
      <c r="E27" s="12"/>
      <c r="F27" s="12"/>
      <c r="G27" s="12"/>
      <c r="H27" s="12"/>
      <c r="I27" s="12" t="s">
        <v>395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1:25" ht="18" customHeight="1" x14ac:dyDescent="0.2">
      <c r="A28" s="12"/>
      <c r="B28" s="12"/>
      <c r="C28" s="12"/>
      <c r="D28" s="12"/>
      <c r="E28" s="12"/>
      <c r="F28" s="12"/>
      <c r="G28" s="12"/>
      <c r="H28" s="12"/>
      <c r="I28" s="12" t="s">
        <v>396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 ht="18" customHeight="1" x14ac:dyDescent="0.2">
      <c r="A29" s="12"/>
      <c r="B29" s="12"/>
      <c r="C29" s="12"/>
      <c r="D29" s="12" t="s">
        <v>397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61"/>
      <c r="T29" s="12"/>
      <c r="U29" s="12"/>
      <c r="V29" s="12"/>
      <c r="W29" s="12"/>
      <c r="X29" s="12"/>
      <c r="Y29" s="12"/>
    </row>
    <row r="30" spans="1:25" ht="18" customHeight="1" x14ac:dyDescent="0.2">
      <c r="A30" s="12"/>
      <c r="B30" s="12"/>
      <c r="C30" s="12"/>
      <c r="D30" s="12"/>
      <c r="E30" s="12"/>
      <c r="F30" s="12"/>
      <c r="G30" s="12"/>
      <c r="H30" s="12"/>
      <c r="I30" s="12" t="s">
        <v>398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62"/>
      <c r="U30" s="62"/>
      <c r="V30" s="62"/>
      <c r="W30" s="62"/>
      <c r="X30" s="62"/>
      <c r="Y30" s="62"/>
    </row>
    <row r="31" spans="1:25" ht="18" customHeight="1" x14ac:dyDescent="0.2">
      <c r="A31" s="12"/>
      <c r="B31" s="12"/>
      <c r="C31" s="12"/>
      <c r="D31" s="63" t="s">
        <v>399</v>
      </c>
      <c r="E31" s="63"/>
      <c r="F31" s="63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s="35" customFormat="1" ht="18" customHeight="1" x14ac:dyDescent="0.2">
      <c r="D32" s="64" t="s">
        <v>400</v>
      </c>
      <c r="E32" s="64"/>
      <c r="F32" s="64"/>
      <c r="G32" s="12"/>
      <c r="H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s="56" customFormat="1" ht="18" customHeight="1" x14ac:dyDescent="0.2">
      <c r="D33" s="54"/>
      <c r="E33" s="54"/>
      <c r="F33" s="54"/>
      <c r="G33" s="54"/>
      <c r="H33" s="54"/>
      <c r="I33" s="65" t="s">
        <v>401</v>
      </c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</row>
    <row r="34" spans="1:25" s="56" customFormat="1" ht="18" customHeight="1" x14ac:dyDescent="0.2">
      <c r="D34" s="54"/>
      <c r="E34" s="54"/>
      <c r="F34" s="54"/>
      <c r="G34" s="54"/>
      <c r="H34" s="54"/>
      <c r="I34" s="54" t="s">
        <v>402</v>
      </c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</row>
    <row r="35" spans="1:25" s="56" customFormat="1" ht="18" customHeight="1" x14ac:dyDescent="0.2">
      <c r="D35" s="54" t="s">
        <v>403</v>
      </c>
      <c r="E35" s="54"/>
      <c r="F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s="56" customFormat="1" ht="18" customHeight="1" x14ac:dyDescent="0.2">
      <c r="D36" s="54" t="s">
        <v>404</v>
      </c>
      <c r="E36" s="54"/>
      <c r="F36" s="54"/>
      <c r="G36" s="54"/>
      <c r="H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s="56" customFormat="1" ht="18" customHeight="1" x14ac:dyDescent="0.2">
      <c r="D37" s="54"/>
      <c r="E37" s="54"/>
      <c r="F37" s="54"/>
      <c r="G37" s="54"/>
      <c r="H37" s="54"/>
      <c r="I37" s="35" t="s">
        <v>405</v>
      </c>
      <c r="Q37" s="54"/>
      <c r="R37" s="54"/>
      <c r="S37" s="54"/>
      <c r="T37" s="54"/>
      <c r="U37" s="54"/>
      <c r="V37" s="54"/>
      <c r="W37" s="54"/>
      <c r="X37" s="54"/>
      <c r="Y37" s="54"/>
    </row>
    <row r="38" spans="1:25" s="35" customFormat="1" ht="18" customHeight="1" x14ac:dyDescent="0.2">
      <c r="D38" s="35" t="s">
        <v>406</v>
      </c>
      <c r="G38" s="12"/>
      <c r="H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 s="35" customFormat="1" ht="18" customHeight="1" x14ac:dyDescent="0.2">
      <c r="D39" s="12"/>
      <c r="E39" s="12"/>
      <c r="F39" s="12"/>
      <c r="G39" s="12"/>
      <c r="H39" s="12"/>
      <c r="I39" s="35" t="s">
        <v>407</v>
      </c>
      <c r="J39" s="12"/>
      <c r="K39" s="12"/>
      <c r="L39" s="12"/>
      <c r="M39" s="12"/>
      <c r="N39" s="12"/>
      <c r="O39" s="12"/>
      <c r="P39" s="12"/>
      <c r="Q39" s="12"/>
      <c r="R39" s="61"/>
      <c r="S39" s="12"/>
      <c r="T39" s="12"/>
      <c r="U39" s="12"/>
      <c r="V39" s="12"/>
      <c r="W39" s="12"/>
      <c r="X39" s="12"/>
      <c r="Y39" s="12"/>
    </row>
    <row r="40" spans="1:25" s="35" customFormat="1" ht="18" customHeight="1" x14ac:dyDescent="0.2">
      <c r="D40" s="63" t="s">
        <v>408</v>
      </c>
      <c r="E40" s="63"/>
      <c r="F40" s="63"/>
      <c r="G40" s="12"/>
      <c r="H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s="35" customFormat="1" ht="18" customHeight="1" x14ac:dyDescent="0.2">
      <c r="D41" s="63" t="s">
        <v>409</v>
      </c>
      <c r="E41" s="63"/>
      <c r="F41" s="63"/>
      <c r="G41" s="12"/>
      <c r="H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s="35" customFormat="1" ht="18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s="35" customFormat="1" ht="18" customHeight="1" x14ac:dyDescent="0.2">
      <c r="A43" s="89" t="s">
        <v>410</v>
      </c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</row>
    <row r="44" spans="1:25" s="35" customFormat="1" ht="18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</sheetData>
  <mergeCells count="2">
    <mergeCell ref="A1:Y1"/>
    <mergeCell ref="A43:Y43"/>
  </mergeCells>
  <pageMargins left="0.41" right="0.17" top="0.47" bottom="0.26" header="0.25" footer="0.16"/>
  <pageSetup paperSize="9" scale="9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92"/>
  <sheetViews>
    <sheetView showZeros="0" view="pageBreakPreview" topLeftCell="A10" zoomScale="120" zoomScaleNormal="100" zoomScaleSheetLayoutView="120" workbookViewId="0">
      <selection activeCell="M17" sqref="M17:Y17"/>
    </sheetView>
  </sheetViews>
  <sheetFormatPr defaultColWidth="9" defaultRowHeight="18" customHeight="1" x14ac:dyDescent="0.5"/>
  <cols>
    <col min="1" max="2" width="3" style="52" customWidth="1"/>
    <col min="3" max="3" width="4.125" style="52" customWidth="1"/>
    <col min="4" max="24" width="3.625" style="52" customWidth="1"/>
    <col min="25" max="25" width="9.375" style="52" customWidth="1"/>
    <col min="26" max="16384" width="9" style="36"/>
  </cols>
  <sheetData>
    <row r="1" spans="1:25" ht="18" customHeight="1" x14ac:dyDescent="0.5">
      <c r="A1" s="100" t="s">
        <v>174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</row>
    <row r="2" spans="1:25" ht="18" customHeight="1" x14ac:dyDescent="0.5">
      <c r="A2" s="101" t="s">
        <v>172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</row>
    <row r="3" spans="1:25" ht="18" customHeight="1" thickBot="1" x14ac:dyDescent="0.55000000000000004">
      <c r="A3" s="102" t="s">
        <v>173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</row>
    <row r="4" spans="1:25" s="37" customFormat="1" ht="18" customHeight="1" x14ac:dyDescent="0.5">
      <c r="A4" s="12"/>
      <c r="B4" s="12"/>
      <c r="C4" s="12"/>
      <c r="D4" s="82" t="s">
        <v>175</v>
      </c>
      <c r="E4" s="82"/>
      <c r="F4" s="82"/>
      <c r="G4" s="82"/>
      <c r="H4" s="82"/>
      <c r="I4" s="82"/>
      <c r="J4" s="119" t="s">
        <v>412</v>
      </c>
      <c r="K4" s="119"/>
      <c r="L4" s="119"/>
      <c r="M4" s="119"/>
      <c r="N4" s="120" t="s">
        <v>413</v>
      </c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</row>
    <row r="5" spans="1:25" s="37" customFormat="1" ht="18" customHeight="1" x14ac:dyDescent="0.5">
      <c r="A5" s="12" t="s">
        <v>176</v>
      </c>
      <c r="B5" s="12"/>
      <c r="C5" s="12"/>
      <c r="D5" s="117" t="s">
        <v>414</v>
      </c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89" t="s">
        <v>179</v>
      </c>
      <c r="R5" s="89"/>
      <c r="S5" s="66"/>
      <c r="T5" s="66" t="s">
        <v>415</v>
      </c>
      <c r="U5" s="66"/>
      <c r="V5" s="66"/>
      <c r="W5" s="66"/>
      <c r="X5" s="66"/>
      <c r="Y5" s="66"/>
    </row>
    <row r="6" spans="1:25" s="6" customFormat="1" ht="18" customHeight="1" x14ac:dyDescent="0.5">
      <c r="A6" s="12" t="s">
        <v>177</v>
      </c>
      <c r="B6" s="12"/>
      <c r="C6" s="12"/>
      <c r="D6" s="12"/>
      <c r="E6" s="12"/>
      <c r="F6" s="12"/>
      <c r="G6" s="105" t="s">
        <v>423</v>
      </c>
      <c r="H6" s="105"/>
      <c r="I6" s="105"/>
      <c r="J6" s="105"/>
      <c r="K6" s="82" t="s">
        <v>355</v>
      </c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</row>
    <row r="7" spans="1:25" s="6" customFormat="1" ht="18" customHeight="1" x14ac:dyDescent="0.5">
      <c r="A7" s="35" t="s">
        <v>356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</row>
    <row r="8" spans="1:25" s="37" customFormat="1" ht="18" customHeight="1" x14ac:dyDescent="0.5">
      <c r="A8" s="21"/>
      <c r="B8" s="21"/>
      <c r="C8" s="21"/>
      <c r="D8" s="35" t="s">
        <v>178</v>
      </c>
      <c r="E8" s="35"/>
      <c r="F8" s="35"/>
      <c r="G8" s="35"/>
      <c r="H8" s="35"/>
      <c r="I8" s="35"/>
      <c r="J8" s="35"/>
      <c r="K8" s="21"/>
      <c r="L8" s="21"/>
      <c r="M8" s="21"/>
      <c r="N8" s="21"/>
      <c r="O8" s="21"/>
      <c r="P8" s="21"/>
      <c r="Q8" s="21"/>
      <c r="R8" s="67"/>
      <c r="S8" s="117" t="s">
        <v>249</v>
      </c>
      <c r="T8" s="117"/>
      <c r="U8" s="117"/>
      <c r="V8" s="117"/>
      <c r="W8" s="117"/>
      <c r="X8" s="117"/>
      <c r="Y8" s="117"/>
    </row>
    <row r="9" spans="1:25" s="37" customFormat="1" ht="18" customHeight="1" x14ac:dyDescent="0.5">
      <c r="A9" s="12" t="s">
        <v>180</v>
      </c>
      <c r="B9" s="117" t="s">
        <v>424</v>
      </c>
      <c r="C9" s="117"/>
      <c r="D9" s="117"/>
      <c r="E9" s="117"/>
      <c r="F9" s="117"/>
      <c r="G9" s="117"/>
      <c r="H9" s="12" t="s">
        <v>217</v>
      </c>
      <c r="I9" s="12"/>
      <c r="J9" s="105" t="s">
        <v>425</v>
      </c>
      <c r="K9" s="105"/>
      <c r="L9" s="105"/>
      <c r="M9" s="105"/>
      <c r="N9" s="12" t="s">
        <v>182</v>
      </c>
      <c r="O9" s="12"/>
      <c r="P9" s="67"/>
      <c r="Q9" s="117" t="s">
        <v>416</v>
      </c>
      <c r="R9" s="117"/>
      <c r="S9" s="117"/>
      <c r="T9" s="117"/>
      <c r="U9" s="117"/>
      <c r="V9" s="117"/>
      <c r="W9" s="117"/>
      <c r="X9" s="117"/>
      <c r="Y9" s="117"/>
    </row>
    <row r="10" spans="1:25" s="42" customFormat="1" ht="18" customHeight="1" x14ac:dyDescent="0.2">
      <c r="A10" s="39" t="s">
        <v>183</v>
      </c>
      <c r="B10" s="39"/>
      <c r="C10" s="40"/>
      <c r="D10" s="117" t="s">
        <v>426</v>
      </c>
      <c r="E10" s="117"/>
      <c r="F10" s="117"/>
      <c r="G10" s="117"/>
      <c r="H10" s="117"/>
      <c r="I10" s="117"/>
      <c r="J10" s="86" t="s">
        <v>357</v>
      </c>
      <c r="K10" s="86"/>
      <c r="L10" s="86"/>
      <c r="M10" s="86"/>
      <c r="N10" s="86"/>
      <c r="O10" s="86"/>
      <c r="P10" s="86"/>
      <c r="Q10" s="121" t="s">
        <v>249</v>
      </c>
      <c r="R10" s="121"/>
      <c r="S10" s="121"/>
      <c r="T10" s="41" t="s">
        <v>180</v>
      </c>
      <c r="U10" s="122" t="s">
        <v>424</v>
      </c>
      <c r="V10" s="122"/>
      <c r="W10" s="122"/>
      <c r="X10" s="122"/>
      <c r="Y10" s="122"/>
    </row>
    <row r="11" spans="1:25" s="42" customFormat="1" ht="18" customHeight="1" x14ac:dyDescent="0.2">
      <c r="A11" s="84" t="s">
        <v>181</v>
      </c>
      <c r="B11" s="84"/>
      <c r="C11" s="105" t="s">
        <v>425</v>
      </c>
      <c r="D11" s="105"/>
      <c r="E11" s="105"/>
      <c r="F11" s="105"/>
      <c r="G11" s="42" t="s">
        <v>182</v>
      </c>
      <c r="H11" s="43"/>
      <c r="I11" s="118" t="s">
        <v>416</v>
      </c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86" t="s">
        <v>183</v>
      </c>
      <c r="V11" s="86"/>
      <c r="W11" s="111" t="s">
        <v>427</v>
      </c>
      <c r="X11" s="111"/>
      <c r="Y11" s="111"/>
    </row>
    <row r="12" spans="1:25" ht="18" customHeight="1" x14ac:dyDescent="0.5">
      <c r="A12" s="74"/>
      <c r="B12" s="74"/>
      <c r="C12" s="74"/>
      <c r="D12" s="74" t="s">
        <v>184</v>
      </c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117" t="s">
        <v>435</v>
      </c>
      <c r="S12" s="117"/>
      <c r="T12" s="117"/>
      <c r="U12" s="117"/>
      <c r="V12" s="117"/>
      <c r="W12" s="117"/>
      <c r="X12" s="117"/>
      <c r="Y12" s="117"/>
    </row>
    <row r="13" spans="1:25" ht="18" customHeight="1" x14ac:dyDescent="0.5">
      <c r="A13" s="74" t="s">
        <v>185</v>
      </c>
      <c r="B13" s="74"/>
      <c r="C13" s="117" t="s">
        <v>417</v>
      </c>
      <c r="D13" s="117"/>
      <c r="E13" s="117"/>
      <c r="F13" s="117"/>
      <c r="G13" s="117"/>
      <c r="H13" s="116" t="s">
        <v>186</v>
      </c>
      <c r="I13" s="116"/>
      <c r="J13" s="117" t="s">
        <v>418</v>
      </c>
      <c r="K13" s="117"/>
      <c r="L13" s="117"/>
      <c r="M13" s="117"/>
      <c r="N13" s="117"/>
      <c r="O13" s="117"/>
      <c r="P13" s="117"/>
      <c r="Q13" s="74" t="s">
        <v>187</v>
      </c>
      <c r="R13" s="74"/>
      <c r="S13" s="74"/>
      <c r="T13" s="74"/>
      <c r="U13" s="74"/>
      <c r="V13" s="74"/>
      <c r="W13" s="74"/>
      <c r="X13" s="74"/>
      <c r="Y13" s="74"/>
    </row>
    <row r="14" spans="1:25" ht="18" customHeight="1" x14ac:dyDescent="0.5">
      <c r="A14" s="24"/>
      <c r="B14" s="24"/>
      <c r="C14" s="28"/>
      <c r="D14" s="88" t="s">
        <v>194</v>
      </c>
      <c r="E14" s="89"/>
      <c r="F14" s="89"/>
      <c r="G14" s="89"/>
      <c r="H14" s="83"/>
      <c r="I14" s="83"/>
      <c r="J14" s="83"/>
      <c r="K14" s="80" t="s">
        <v>188</v>
      </c>
      <c r="L14" s="80"/>
      <c r="M14" s="83"/>
      <c r="N14" s="83"/>
      <c r="O14" s="83"/>
      <c r="P14" s="24" t="s">
        <v>189</v>
      </c>
      <c r="Q14" s="24" t="s">
        <v>190</v>
      </c>
      <c r="R14" s="24"/>
      <c r="S14" s="24"/>
      <c r="T14" s="24"/>
      <c r="U14" s="24"/>
      <c r="V14" s="24"/>
      <c r="W14" s="24"/>
      <c r="X14" s="24"/>
      <c r="Y14" s="24"/>
    </row>
    <row r="15" spans="1:25" ht="18" customHeight="1" x14ac:dyDescent="0.5">
      <c r="A15" s="24"/>
      <c r="B15" s="24"/>
      <c r="C15" s="24"/>
      <c r="D15" s="24" t="s">
        <v>191</v>
      </c>
      <c r="E15" s="24"/>
      <c r="F15" s="83"/>
      <c r="G15" s="83"/>
      <c r="H15" s="83"/>
      <c r="I15" s="83"/>
      <c r="J15" s="83"/>
      <c r="K15" s="80" t="s">
        <v>192</v>
      </c>
      <c r="L15" s="80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</row>
    <row r="16" spans="1:25" ht="18" customHeight="1" x14ac:dyDescent="0.5">
      <c r="A16" s="24"/>
      <c r="B16" s="24"/>
      <c r="C16" s="28"/>
      <c r="D16" s="88" t="s">
        <v>193</v>
      </c>
      <c r="E16" s="79"/>
      <c r="F16" s="79"/>
      <c r="G16" s="79"/>
      <c r="H16" s="90"/>
      <c r="I16" s="90"/>
      <c r="J16" s="90"/>
      <c r="K16" s="80" t="s">
        <v>188</v>
      </c>
      <c r="L16" s="80"/>
      <c r="M16" s="90"/>
      <c r="N16" s="90"/>
      <c r="O16" s="90"/>
      <c r="P16" s="24" t="s">
        <v>189</v>
      </c>
      <c r="Q16" s="24" t="s">
        <v>190</v>
      </c>
      <c r="R16" s="24"/>
      <c r="S16" s="24"/>
      <c r="T16" s="24"/>
      <c r="U16" s="24"/>
      <c r="V16" s="24"/>
      <c r="W16" s="24"/>
      <c r="X16" s="24"/>
      <c r="Y16" s="24"/>
    </row>
    <row r="17" spans="1:25" ht="18" customHeight="1" x14ac:dyDescent="0.5">
      <c r="A17" s="24"/>
      <c r="B17" s="24"/>
      <c r="C17" s="24"/>
      <c r="D17" s="24" t="s">
        <v>191</v>
      </c>
      <c r="E17" s="24"/>
      <c r="F17" s="79"/>
      <c r="G17" s="79"/>
      <c r="H17" s="79"/>
      <c r="I17" s="79"/>
      <c r="J17" s="79"/>
      <c r="K17" s="80" t="s">
        <v>192</v>
      </c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</row>
    <row r="18" spans="1:25" ht="18" customHeight="1" x14ac:dyDescent="0.5">
      <c r="A18" s="24"/>
      <c r="B18" s="24"/>
      <c r="C18" s="28"/>
      <c r="D18" s="81" t="s">
        <v>195</v>
      </c>
      <c r="E18" s="82"/>
      <c r="F18" s="82"/>
      <c r="G18" s="82"/>
      <c r="H18" s="83"/>
      <c r="I18" s="83"/>
      <c r="J18" s="83"/>
      <c r="K18" s="80" t="s">
        <v>188</v>
      </c>
      <c r="L18" s="80"/>
      <c r="M18" s="83"/>
      <c r="N18" s="83"/>
      <c r="O18" s="83"/>
      <c r="P18" s="24" t="s">
        <v>189</v>
      </c>
      <c r="Q18" s="24" t="s">
        <v>190</v>
      </c>
      <c r="R18" s="24"/>
      <c r="S18" s="24"/>
      <c r="T18" s="24"/>
      <c r="U18" s="24"/>
      <c r="V18" s="24"/>
      <c r="W18" s="24"/>
      <c r="X18" s="24"/>
      <c r="Y18" s="24"/>
    </row>
    <row r="19" spans="1:25" ht="18" customHeight="1" x14ac:dyDescent="0.5">
      <c r="A19" s="24"/>
      <c r="B19" s="24"/>
      <c r="C19" s="24"/>
      <c r="D19" s="24" t="s">
        <v>191</v>
      </c>
      <c r="E19" s="24"/>
      <c r="F19" s="83"/>
      <c r="G19" s="83"/>
      <c r="H19" s="83"/>
      <c r="I19" s="83"/>
      <c r="J19" s="83"/>
      <c r="K19" s="80" t="s">
        <v>192</v>
      </c>
      <c r="L19" s="80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</row>
    <row r="20" spans="1:25" ht="18" customHeight="1" x14ac:dyDescent="0.5">
      <c r="A20" s="24"/>
      <c r="B20" s="24"/>
      <c r="C20" s="28"/>
      <c r="D20" s="88" t="s">
        <v>196</v>
      </c>
      <c r="E20" s="89"/>
      <c r="F20" s="89"/>
      <c r="G20" s="89"/>
      <c r="H20" s="89"/>
      <c r="I20" s="90"/>
      <c r="J20" s="90"/>
      <c r="K20" s="80" t="s">
        <v>188</v>
      </c>
      <c r="L20" s="80"/>
      <c r="M20" s="83"/>
      <c r="N20" s="83"/>
      <c r="O20" s="83"/>
      <c r="P20" s="24" t="s">
        <v>189</v>
      </c>
      <c r="Q20" s="24" t="s">
        <v>190</v>
      </c>
      <c r="R20" s="24"/>
      <c r="S20" s="24"/>
      <c r="T20" s="24"/>
      <c r="U20" s="24"/>
      <c r="V20" s="24"/>
      <c r="W20" s="24"/>
      <c r="X20" s="24"/>
      <c r="Y20" s="24"/>
    </row>
    <row r="21" spans="1:25" ht="18" customHeight="1" x14ac:dyDescent="0.5">
      <c r="A21" s="24"/>
      <c r="B21" s="24"/>
      <c r="C21" s="24"/>
      <c r="D21" s="24" t="s">
        <v>191</v>
      </c>
      <c r="E21" s="24"/>
      <c r="F21" s="83"/>
      <c r="G21" s="83"/>
      <c r="H21" s="83"/>
      <c r="I21" s="83"/>
      <c r="J21" s="83"/>
      <c r="K21" s="80" t="s">
        <v>192</v>
      </c>
      <c r="L21" s="80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</row>
    <row r="22" spans="1:25" ht="18" customHeight="1" x14ac:dyDescent="0.5">
      <c r="A22" s="45"/>
      <c r="B22" s="45"/>
      <c r="C22" s="46"/>
      <c r="D22" s="39" t="s">
        <v>358</v>
      </c>
      <c r="E22" s="45"/>
      <c r="F22" s="47"/>
      <c r="G22" s="47"/>
      <c r="H22" s="47"/>
      <c r="I22" s="47"/>
      <c r="J22" s="47"/>
      <c r="K22" s="48"/>
      <c r="L22" s="48"/>
      <c r="M22" s="43"/>
      <c r="N22" s="49"/>
      <c r="O22" s="49"/>
      <c r="P22" s="49"/>
      <c r="Q22" s="49"/>
      <c r="R22" s="49"/>
      <c r="S22" s="49"/>
      <c r="T22" s="43"/>
      <c r="U22" s="43"/>
      <c r="V22" s="43"/>
      <c r="W22" s="43"/>
      <c r="X22" s="43"/>
      <c r="Y22" s="43"/>
    </row>
    <row r="23" spans="1:25" ht="18" customHeight="1" x14ac:dyDescent="0.5">
      <c r="A23" s="45"/>
      <c r="B23" s="45"/>
      <c r="C23" s="45"/>
      <c r="D23" s="85" t="s">
        <v>359</v>
      </c>
      <c r="E23" s="85"/>
      <c r="F23" s="44"/>
      <c r="G23" s="44"/>
      <c r="H23" s="86" t="s">
        <v>188</v>
      </c>
      <c r="I23" s="86"/>
      <c r="J23" s="44"/>
      <c r="K23" s="44"/>
      <c r="L23" s="44"/>
      <c r="M23" s="85" t="s">
        <v>360</v>
      </c>
      <c r="N23" s="85"/>
      <c r="O23" s="50"/>
      <c r="P23" s="50"/>
      <c r="Q23" s="50"/>
      <c r="R23" s="42"/>
      <c r="S23" s="42"/>
      <c r="T23" s="42"/>
      <c r="U23" s="42"/>
      <c r="V23" s="42"/>
      <c r="W23" s="42"/>
      <c r="X23" s="42"/>
      <c r="Y23" s="42"/>
    </row>
    <row r="24" spans="1:25" ht="18" customHeight="1" x14ac:dyDescent="0.5">
      <c r="A24" s="45"/>
      <c r="B24" s="45"/>
      <c r="C24" s="45"/>
      <c r="D24" s="39" t="s">
        <v>191</v>
      </c>
      <c r="E24" s="45"/>
      <c r="F24" s="98"/>
      <c r="G24" s="98"/>
      <c r="H24" s="98"/>
      <c r="I24" s="98"/>
      <c r="J24" s="98"/>
      <c r="K24" s="93" t="s">
        <v>192</v>
      </c>
      <c r="L24" s="93"/>
      <c r="M24" s="44"/>
      <c r="N24" s="44"/>
      <c r="O24" s="44"/>
      <c r="P24" s="44"/>
      <c r="Q24" s="44"/>
      <c r="R24" s="42"/>
      <c r="S24" s="42"/>
      <c r="T24" s="42"/>
      <c r="U24" s="42"/>
      <c r="V24" s="42"/>
      <c r="W24" s="42"/>
      <c r="X24" s="42"/>
      <c r="Y24" s="42"/>
    </row>
    <row r="25" spans="1:25" ht="18" customHeight="1" x14ac:dyDescent="0.5">
      <c r="A25" s="24"/>
      <c r="B25" s="24"/>
      <c r="C25" s="30" t="s">
        <v>429</v>
      </c>
      <c r="D25" s="24" t="s">
        <v>197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spans="1:25" ht="18" customHeight="1" x14ac:dyDescent="0.5">
      <c r="A26" s="24"/>
      <c r="B26" s="24"/>
      <c r="C26" s="24"/>
      <c r="D26" s="24" t="s">
        <v>198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83" t="s">
        <v>428</v>
      </c>
      <c r="U26" s="83"/>
      <c r="V26" s="83"/>
      <c r="W26" s="83"/>
      <c r="X26" s="83"/>
      <c r="Y26" s="83"/>
    </row>
    <row r="27" spans="1:25" ht="18" customHeight="1" x14ac:dyDescent="0.5">
      <c r="A27" s="80" t="s">
        <v>181</v>
      </c>
      <c r="B27" s="80"/>
      <c r="C27" s="83" t="s">
        <v>110</v>
      </c>
      <c r="D27" s="83"/>
      <c r="E27" s="83"/>
      <c r="F27" s="83"/>
      <c r="G27" s="83"/>
      <c r="H27" s="80" t="s">
        <v>362</v>
      </c>
      <c r="I27" s="80"/>
      <c r="J27" s="80"/>
      <c r="K27" s="80"/>
      <c r="L27" s="80"/>
      <c r="M27" s="80"/>
      <c r="N27" s="83" t="s">
        <v>110</v>
      </c>
      <c r="O27" s="83"/>
      <c r="P27" s="83"/>
      <c r="Q27" s="83"/>
      <c r="R27" s="83"/>
      <c r="S27" s="24" t="s">
        <v>200</v>
      </c>
      <c r="T27" s="83" t="s">
        <v>110</v>
      </c>
      <c r="U27" s="83"/>
      <c r="V27" s="83"/>
      <c r="W27" s="83"/>
      <c r="X27" s="83"/>
      <c r="Y27" s="83"/>
    </row>
    <row r="28" spans="1:25" ht="18" customHeight="1" x14ac:dyDescent="0.5">
      <c r="A28" s="80" t="s">
        <v>201</v>
      </c>
      <c r="B28" s="80"/>
      <c r="C28" s="90" t="s">
        <v>110</v>
      </c>
      <c r="D28" s="90"/>
      <c r="E28" s="90"/>
      <c r="F28" s="90"/>
      <c r="G28" s="90"/>
      <c r="H28" s="80" t="s">
        <v>192</v>
      </c>
      <c r="I28" s="80"/>
      <c r="J28" s="83" t="s">
        <v>110</v>
      </c>
      <c r="K28" s="83"/>
      <c r="L28" s="83"/>
      <c r="M28" s="79" t="s">
        <v>202</v>
      </c>
      <c r="N28" s="79"/>
      <c r="O28" s="90" t="s">
        <v>110</v>
      </c>
      <c r="P28" s="90"/>
      <c r="Q28" s="24" t="s">
        <v>189</v>
      </c>
      <c r="R28" s="24"/>
      <c r="S28" s="24"/>
      <c r="T28" s="24"/>
      <c r="U28" s="24"/>
      <c r="V28" s="24"/>
      <c r="W28" s="24"/>
      <c r="X28" s="24"/>
      <c r="Y28" s="24"/>
    </row>
    <row r="29" spans="1:25" ht="18" customHeight="1" x14ac:dyDescent="0.5">
      <c r="A29" s="74"/>
      <c r="B29" s="74"/>
      <c r="C29" s="74"/>
      <c r="D29" s="116" t="s">
        <v>203</v>
      </c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05" t="s">
        <v>419</v>
      </c>
      <c r="T29" s="105"/>
      <c r="U29" s="105"/>
      <c r="V29" s="105"/>
      <c r="W29" s="105"/>
      <c r="X29" s="105"/>
      <c r="Y29" s="74" t="s">
        <v>204</v>
      </c>
    </row>
    <row r="30" spans="1:25" ht="18" customHeight="1" x14ac:dyDescent="0.5">
      <c r="A30" s="116" t="s">
        <v>206</v>
      </c>
      <c r="B30" s="116"/>
      <c r="C30" s="116"/>
      <c r="D30" s="116"/>
      <c r="E30" s="105" t="s">
        <v>240</v>
      </c>
      <c r="F30" s="105"/>
      <c r="G30" s="105"/>
      <c r="H30" s="105"/>
      <c r="I30" s="74" t="s">
        <v>207</v>
      </c>
      <c r="J30" s="74"/>
      <c r="K30" s="74"/>
      <c r="L30" s="105" t="s">
        <v>241</v>
      </c>
      <c r="M30" s="105"/>
      <c r="N30" s="105"/>
      <c r="O30" s="105"/>
      <c r="P30" s="105"/>
      <c r="Q30" s="105"/>
      <c r="R30" s="74" t="s">
        <v>208</v>
      </c>
      <c r="S30" s="74"/>
      <c r="T30" s="74"/>
      <c r="U30" s="105" t="s">
        <v>242</v>
      </c>
      <c r="V30" s="105"/>
      <c r="W30" s="105"/>
      <c r="X30" s="105"/>
      <c r="Y30" s="105"/>
    </row>
    <row r="31" spans="1:25" ht="10.5" customHeight="1" x14ac:dyDescent="0.5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</row>
    <row r="32" spans="1:25" ht="18" customHeight="1" x14ac:dyDescent="0.5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 t="s">
        <v>209</v>
      </c>
      <c r="L32" s="74"/>
      <c r="M32" s="106" t="s">
        <v>420</v>
      </c>
      <c r="N32" s="106"/>
      <c r="O32" s="75"/>
      <c r="P32" s="75"/>
      <c r="Q32" s="75"/>
      <c r="R32" s="75"/>
      <c r="S32" s="75"/>
      <c r="T32" s="75"/>
      <c r="U32" s="75"/>
      <c r="V32" s="76"/>
      <c r="W32" s="76"/>
      <c r="X32" s="74"/>
      <c r="Y32" s="74"/>
    </row>
    <row r="33" spans="1:25" ht="18" customHeight="1" x14ac:dyDescent="0.5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7" t="s">
        <v>210</v>
      </c>
      <c r="O33" s="66"/>
      <c r="P33" s="111" t="s">
        <v>293</v>
      </c>
      <c r="Q33" s="111"/>
      <c r="R33" s="111" t="s">
        <v>413</v>
      </c>
      <c r="S33" s="111"/>
      <c r="T33" s="111"/>
      <c r="U33" s="111"/>
      <c r="V33" s="76" t="s">
        <v>211</v>
      </c>
      <c r="W33" s="76"/>
      <c r="X33" s="74"/>
      <c r="Y33" s="74"/>
    </row>
    <row r="34" spans="1:25" ht="18" customHeight="1" x14ac:dyDescent="0.5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108" t="s">
        <v>0</v>
      </c>
      <c r="L34" s="108"/>
      <c r="M34" s="108"/>
      <c r="N34" s="108"/>
      <c r="O34" s="112" t="str">
        <f>+D5</f>
        <v>ผบ.มว.สาย ร้อย.สายและวิทยุถ่ายทอด ส.พัน.๒๔ ทภ.๔</v>
      </c>
      <c r="P34" s="113"/>
      <c r="Q34" s="113"/>
      <c r="R34" s="113"/>
      <c r="S34" s="113"/>
      <c r="T34" s="113"/>
      <c r="U34" s="113"/>
      <c r="V34" s="114"/>
      <c r="W34" s="114"/>
      <c r="X34" s="74"/>
      <c r="Y34" s="74"/>
    </row>
    <row r="35" spans="1:25" ht="18" customHeight="1" x14ac:dyDescent="0.5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 t="s">
        <v>212</v>
      </c>
      <c r="N35" s="115" t="s">
        <v>421</v>
      </c>
      <c r="O35" s="115"/>
      <c r="P35" s="115"/>
      <c r="Q35" s="74" t="s">
        <v>213</v>
      </c>
      <c r="R35" s="107" t="s">
        <v>422</v>
      </c>
      <c r="S35" s="107"/>
      <c r="T35" s="107"/>
      <c r="U35" s="107"/>
      <c r="V35" s="74" t="s">
        <v>214</v>
      </c>
      <c r="W35" s="105" t="s">
        <v>431</v>
      </c>
      <c r="X35" s="105"/>
      <c r="Y35" s="105"/>
    </row>
    <row r="36" spans="1:25" s="6" customFormat="1" ht="18" customHeight="1" thickBot="1" x14ac:dyDescent="0.55000000000000004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43" customFormat="1" ht="18" customHeight="1" x14ac:dyDescent="0.2">
      <c r="A37" s="39"/>
      <c r="B37" s="39"/>
      <c r="C37" s="97" t="s">
        <v>215</v>
      </c>
      <c r="D37" s="97"/>
      <c r="E37" s="97"/>
      <c r="F37" s="97"/>
      <c r="G37" s="97"/>
      <c r="H37" s="97"/>
      <c r="I37" s="97"/>
      <c r="J37" s="97"/>
      <c r="K37" s="97"/>
      <c r="L37" s="97"/>
      <c r="M37" s="98"/>
      <c r="N37" s="98"/>
      <c r="O37" s="98"/>
      <c r="P37" s="98"/>
      <c r="Q37" s="98"/>
      <c r="R37" s="98"/>
      <c r="S37" s="98"/>
      <c r="T37" s="84" t="s">
        <v>363</v>
      </c>
      <c r="U37" s="84"/>
      <c r="V37" s="84"/>
      <c r="W37" s="84"/>
      <c r="X37" s="84"/>
      <c r="Y37" s="84"/>
    </row>
    <row r="38" spans="1:25" s="43" customFormat="1" ht="18" customHeight="1" x14ac:dyDescent="0.2">
      <c r="D38" s="51"/>
      <c r="E38" s="94" t="s">
        <v>364</v>
      </c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</row>
    <row r="39" spans="1:25" s="43" customFormat="1" ht="18" customHeight="1" x14ac:dyDescent="0.2">
      <c r="A39" s="84" t="s">
        <v>365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</row>
    <row r="40" spans="1:25" s="43" customFormat="1" ht="18" customHeight="1" x14ac:dyDescent="0.2">
      <c r="A40" s="39"/>
      <c r="B40" s="39"/>
      <c r="C40" s="39"/>
      <c r="D40" s="78" t="s">
        <v>430</v>
      </c>
      <c r="E40" s="94" t="s">
        <v>366</v>
      </c>
      <c r="F40" s="84"/>
      <c r="G40" s="84"/>
      <c r="H40" s="84"/>
      <c r="I40" s="84"/>
      <c r="J40" s="84"/>
      <c r="K40" s="8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39"/>
    </row>
    <row r="41" spans="1:25" s="43" customFormat="1" ht="10.5" customHeight="1" x14ac:dyDescent="0.2">
      <c r="A41" s="39"/>
      <c r="B41" s="39"/>
      <c r="C41" s="39"/>
      <c r="D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39"/>
    </row>
    <row r="42" spans="1:25" s="6" customFormat="1" ht="18" customHeight="1" x14ac:dyDescent="0.5">
      <c r="A42" s="74"/>
      <c r="B42" s="74"/>
      <c r="C42" s="74"/>
      <c r="D42" s="74"/>
      <c r="E42" s="74"/>
      <c r="F42" s="74"/>
      <c r="G42" s="74"/>
      <c r="H42" s="74"/>
      <c r="I42" s="74"/>
      <c r="J42" s="74" t="s">
        <v>216</v>
      </c>
      <c r="K42" s="74"/>
      <c r="L42" s="106"/>
      <c r="M42" s="106"/>
      <c r="N42" s="75"/>
      <c r="O42" s="75"/>
      <c r="P42" s="75"/>
      <c r="Q42" s="75"/>
      <c r="R42" s="75"/>
      <c r="S42" s="76"/>
      <c r="T42" s="76"/>
      <c r="U42" s="76"/>
      <c r="V42" s="74"/>
      <c r="W42" s="74"/>
      <c r="X42" s="74"/>
      <c r="Y42" s="74"/>
    </row>
    <row r="43" spans="1:25" s="6" customFormat="1" ht="18" customHeight="1" x14ac:dyDescent="0.5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7" t="s">
        <v>210</v>
      </c>
      <c r="N43" s="107"/>
      <c r="O43" s="107"/>
      <c r="P43" s="107"/>
      <c r="Q43" s="107"/>
      <c r="R43" s="107"/>
      <c r="S43" s="76" t="s">
        <v>211</v>
      </c>
      <c r="T43" s="76"/>
      <c r="U43" s="76"/>
      <c r="V43" s="74"/>
      <c r="W43" s="74"/>
      <c r="X43" s="74"/>
      <c r="Y43" s="74"/>
    </row>
    <row r="44" spans="1:25" s="6" customFormat="1" ht="18" customHeight="1" x14ac:dyDescent="0.5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104" t="s">
        <v>0</v>
      </c>
      <c r="L44" s="104"/>
      <c r="M44" s="104"/>
      <c r="N44" s="107"/>
      <c r="O44" s="107"/>
      <c r="P44" s="107"/>
      <c r="Q44" s="107"/>
      <c r="R44" s="107"/>
      <c r="S44" s="76"/>
      <c r="T44" s="76"/>
      <c r="U44" s="76"/>
      <c r="V44" s="74"/>
      <c r="W44" s="74"/>
      <c r="X44" s="74"/>
      <c r="Y44" s="74"/>
    </row>
    <row r="45" spans="1:25" s="6" customFormat="1" ht="18" customHeight="1" x14ac:dyDescent="0.5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108" t="s">
        <v>212</v>
      </c>
      <c r="L45" s="108"/>
      <c r="M45" s="108"/>
      <c r="N45" s="109"/>
      <c r="O45" s="109"/>
      <c r="P45" s="110" t="s">
        <v>213</v>
      </c>
      <c r="Q45" s="110"/>
      <c r="R45" s="107"/>
      <c r="S45" s="105"/>
      <c r="T45" s="105"/>
      <c r="U45" s="104" t="s">
        <v>214</v>
      </c>
      <c r="V45" s="104"/>
      <c r="W45" s="105"/>
      <c r="X45" s="105"/>
      <c r="Y45" s="105"/>
    </row>
    <row r="46" spans="1:25" s="6" customFormat="1" ht="18" customHeight="1" x14ac:dyDescent="0.5">
      <c r="A46" s="24"/>
      <c r="B46" s="24"/>
      <c r="C46" s="24"/>
      <c r="D46" s="80" t="s">
        <v>367</v>
      </c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</row>
    <row r="47" spans="1:25" s="6" customFormat="1" ht="18" customHeight="1" x14ac:dyDescent="0.5">
      <c r="A47" s="80" t="s">
        <v>368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</row>
    <row r="48" spans="1:25" ht="18" customHeight="1" x14ac:dyDescent="0.5">
      <c r="A48" s="33" t="s">
        <v>352</v>
      </c>
      <c r="B48" s="24"/>
      <c r="C48" s="24"/>
      <c r="D48" s="24" t="s">
        <v>354</v>
      </c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</row>
    <row r="49" spans="1:25" ht="18" customHeight="1" x14ac:dyDescent="0.5">
      <c r="A49" s="24"/>
      <c r="B49" s="24"/>
      <c r="C49" s="24"/>
      <c r="D49" s="24" t="s">
        <v>353</v>
      </c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</row>
    <row r="50" spans="1:25" s="42" customFormat="1" ht="18" customHeight="1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 t="s">
        <v>369</v>
      </c>
      <c r="R50" s="39"/>
      <c r="S50" s="39"/>
      <c r="T50" s="39"/>
      <c r="U50" s="39"/>
      <c r="V50" s="39"/>
      <c r="W50" s="39"/>
      <c r="X50" s="39"/>
      <c r="Y50" s="39"/>
    </row>
    <row r="65" spans="1:25" ht="18" customHeight="1" x14ac:dyDescent="0.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</row>
    <row r="66" spans="1:25" ht="18" customHeight="1" x14ac:dyDescent="0.5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</row>
    <row r="67" spans="1:25" ht="18" customHeight="1" x14ac:dyDescent="0.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</row>
    <row r="68" spans="1:25" ht="18" customHeight="1" x14ac:dyDescent="0.5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</row>
    <row r="69" spans="1:25" ht="18" customHeight="1" x14ac:dyDescent="0.5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</row>
    <row r="70" spans="1:25" ht="18" customHeight="1" x14ac:dyDescent="0.5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</row>
    <row r="71" spans="1:25" ht="18" customHeight="1" x14ac:dyDescent="0.5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</row>
    <row r="72" spans="1:25" ht="18" customHeight="1" x14ac:dyDescent="0.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</row>
    <row r="73" spans="1:25" ht="18" customHeight="1" x14ac:dyDescent="0.5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</row>
    <row r="75" spans="1:25" ht="18" customHeight="1" x14ac:dyDescent="0.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</row>
    <row r="76" spans="1:25" ht="18" customHeight="1" x14ac:dyDescent="0.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</row>
    <row r="77" spans="1:25" ht="18" customHeight="1" x14ac:dyDescent="0.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</row>
    <row r="78" spans="1:25" ht="18" customHeight="1" x14ac:dyDescent="0.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</row>
    <row r="79" spans="1:25" ht="18" customHeight="1" x14ac:dyDescent="0.5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</row>
    <row r="80" spans="1:25" ht="18" customHeight="1" x14ac:dyDescent="0.5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</row>
    <row r="81" spans="1:25" ht="18" customHeight="1" x14ac:dyDescent="0.5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</row>
    <row r="82" spans="1:25" ht="18" customHeight="1" x14ac:dyDescent="0.5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</row>
    <row r="84" spans="1:25" ht="18" customHeight="1" x14ac:dyDescent="0.5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</row>
    <row r="85" spans="1:25" ht="18" customHeight="1" x14ac:dyDescent="0.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</row>
    <row r="86" spans="1:25" ht="18" customHeight="1" x14ac:dyDescent="0.5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</row>
    <row r="87" spans="1:25" ht="18" customHeight="1" x14ac:dyDescent="0.5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</row>
    <row r="88" spans="1:25" ht="18" customHeight="1" x14ac:dyDescent="0.5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</row>
    <row r="89" spans="1:25" ht="18" customHeight="1" x14ac:dyDescent="0.5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</row>
    <row r="90" spans="1:25" ht="18" customHeight="1" x14ac:dyDescent="0.5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</row>
    <row r="91" spans="1:25" ht="18" customHeight="1" x14ac:dyDescent="0.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</row>
    <row r="92" spans="1:25" ht="18" customHeight="1" x14ac:dyDescent="0.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</row>
  </sheetData>
  <mergeCells count="104">
    <mergeCell ref="A1:Y1"/>
    <mergeCell ref="A2:Y2"/>
    <mergeCell ref="A3:Y3"/>
    <mergeCell ref="D4:I4"/>
    <mergeCell ref="J4:M4"/>
    <mergeCell ref="N4:Y4"/>
    <mergeCell ref="D10:I10"/>
    <mergeCell ref="J10:P10"/>
    <mergeCell ref="Q10:S10"/>
    <mergeCell ref="U10:Y10"/>
    <mergeCell ref="A11:B11"/>
    <mergeCell ref="C11:F11"/>
    <mergeCell ref="I11:T11"/>
    <mergeCell ref="U11:V11"/>
    <mergeCell ref="D5:P5"/>
    <mergeCell ref="Q5:R5"/>
    <mergeCell ref="G6:J6"/>
    <mergeCell ref="K6:Y6"/>
    <mergeCell ref="S8:Y8"/>
    <mergeCell ref="B9:G9"/>
    <mergeCell ref="J9:M9"/>
    <mergeCell ref="Q9:Y9"/>
    <mergeCell ref="W11:Y11"/>
    <mergeCell ref="F15:J15"/>
    <mergeCell ref="K15:L15"/>
    <mergeCell ref="M15:Y15"/>
    <mergeCell ref="D16:G16"/>
    <mergeCell ref="H16:J16"/>
    <mergeCell ref="K16:L16"/>
    <mergeCell ref="M16:O16"/>
    <mergeCell ref="R12:Y12"/>
    <mergeCell ref="C13:G13"/>
    <mergeCell ref="H13:I13"/>
    <mergeCell ref="J13:P13"/>
    <mergeCell ref="D14:G14"/>
    <mergeCell ref="H14:J14"/>
    <mergeCell ref="K14:L14"/>
    <mergeCell ref="M14:O14"/>
    <mergeCell ref="F19:J19"/>
    <mergeCell ref="K19:L19"/>
    <mergeCell ref="M19:Y19"/>
    <mergeCell ref="D20:H20"/>
    <mergeCell ref="I20:J20"/>
    <mergeCell ref="K20:L20"/>
    <mergeCell ref="M20:O20"/>
    <mergeCell ref="F17:J17"/>
    <mergeCell ref="K17:L17"/>
    <mergeCell ref="M17:Y17"/>
    <mergeCell ref="D18:G18"/>
    <mergeCell ref="H18:J18"/>
    <mergeCell ref="K18:L18"/>
    <mergeCell ref="M18:O18"/>
    <mergeCell ref="F24:J24"/>
    <mergeCell ref="K24:L24"/>
    <mergeCell ref="T26:Y26"/>
    <mergeCell ref="A27:B27"/>
    <mergeCell ref="C27:G27"/>
    <mergeCell ref="H27:M27"/>
    <mergeCell ref="N27:R27"/>
    <mergeCell ref="T27:Y27"/>
    <mergeCell ref="F21:J21"/>
    <mergeCell ref="K21:L21"/>
    <mergeCell ref="M21:Y21"/>
    <mergeCell ref="D23:E23"/>
    <mergeCell ref="H23:I23"/>
    <mergeCell ref="M23:N23"/>
    <mergeCell ref="D29:R29"/>
    <mergeCell ref="S29:X29"/>
    <mergeCell ref="A30:D30"/>
    <mergeCell ref="E30:H30"/>
    <mergeCell ref="L30:Q30"/>
    <mergeCell ref="U30:Y30"/>
    <mergeCell ref="A28:B28"/>
    <mergeCell ref="C28:G28"/>
    <mergeCell ref="H28:I28"/>
    <mergeCell ref="J28:L28"/>
    <mergeCell ref="M28:N28"/>
    <mergeCell ref="O28:P28"/>
    <mergeCell ref="C37:L37"/>
    <mergeCell ref="M37:S37"/>
    <mergeCell ref="T37:Y37"/>
    <mergeCell ref="E38:Y38"/>
    <mergeCell ref="A39:Y39"/>
    <mergeCell ref="E40:K40"/>
    <mergeCell ref="M32:N32"/>
    <mergeCell ref="P33:Q33"/>
    <mergeCell ref="R33:U33"/>
    <mergeCell ref="K34:N34"/>
    <mergeCell ref="O34:W34"/>
    <mergeCell ref="N35:P35"/>
    <mergeCell ref="R35:U35"/>
    <mergeCell ref="W35:Y35"/>
    <mergeCell ref="U45:V45"/>
    <mergeCell ref="W45:Y45"/>
    <mergeCell ref="D46:Y46"/>
    <mergeCell ref="A47:Y47"/>
    <mergeCell ref="L42:M42"/>
    <mergeCell ref="N43:R43"/>
    <mergeCell ref="K44:M44"/>
    <mergeCell ref="N44:R44"/>
    <mergeCell ref="K45:M45"/>
    <mergeCell ref="N45:O45"/>
    <mergeCell ref="P45:Q45"/>
    <mergeCell ref="R45:T45"/>
  </mergeCells>
  <pageMargins left="0.53" right="0.17" top="0.36" bottom="0.26" header="0.5" footer="0.16"/>
  <pageSetup paperSize="9" scale="90" orientation="portrait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I150"/>
  <sheetViews>
    <sheetView showZeros="0" view="pageBreakPreview" zoomScale="120" zoomScaleNormal="100" zoomScaleSheetLayoutView="120" workbookViewId="0">
      <selection activeCell="W20" sqref="W20"/>
    </sheetView>
  </sheetViews>
  <sheetFormatPr defaultColWidth="6.25" defaultRowHeight="18" customHeight="1" x14ac:dyDescent="0.2"/>
  <cols>
    <col min="1" max="2" width="3" style="24" customWidth="1"/>
    <col min="3" max="3" width="4.125" style="24" customWidth="1"/>
    <col min="4" max="24" width="3.625" style="24" customWidth="1"/>
    <col min="25" max="25" width="9.5" style="24" customWidth="1"/>
    <col min="26" max="26" width="31" style="15" customWidth="1"/>
    <col min="27" max="27" width="11.875" style="12" customWidth="1"/>
    <col min="28" max="30" width="6.25" style="12"/>
    <col min="31" max="31" width="6.25" style="70"/>
    <col min="32" max="32" width="18.125" style="12" customWidth="1"/>
    <col min="33" max="16384" width="6.25" style="12"/>
  </cols>
  <sheetData>
    <row r="1" spans="1:35" ht="18" customHeight="1" x14ac:dyDescent="0.2">
      <c r="A1" s="100" t="s">
        <v>174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1"/>
    </row>
    <row r="2" spans="1:35" ht="18" customHeight="1" x14ac:dyDescent="0.2">
      <c r="A2" s="101" t="s">
        <v>172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1"/>
    </row>
    <row r="3" spans="1:35" ht="18" customHeight="1" thickBot="1" x14ac:dyDescent="0.25">
      <c r="A3" s="102" t="s">
        <v>173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1" t="s">
        <v>268</v>
      </c>
    </row>
    <row r="4" spans="1:35" ht="18" customHeight="1" x14ac:dyDescent="0.2">
      <c r="A4" s="12"/>
      <c r="B4" s="12"/>
      <c r="C4" s="12"/>
      <c r="D4" s="82" t="s">
        <v>175</v>
      </c>
      <c r="E4" s="82"/>
      <c r="F4" s="82"/>
      <c r="G4" s="82"/>
      <c r="H4" s="82"/>
      <c r="I4" s="82"/>
      <c r="J4" s="128" t="str">
        <f>VLOOKUP(Z4,'ฐานข้อมูล บ.ท.ช.2ย._ห้ามลบ'!$A$2:$Y$65000,2,0)</f>
        <v>ร.ท. วัชรินทร์</v>
      </c>
      <c r="K4" s="128"/>
      <c r="L4" s="128"/>
      <c r="M4" s="128"/>
      <c r="N4" s="128" t="str">
        <f>VLOOKUP(Z4,'ฐานข้อมูล บ.ท.ช.2ย._ห้ามลบ'!$A$2:$AE$65000,3,0)</f>
        <v>เมืองดิษฐ์</v>
      </c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3">
        <v>1</v>
      </c>
    </row>
    <row r="5" spans="1:35" ht="18" customHeight="1" x14ac:dyDescent="0.2">
      <c r="A5" s="12" t="s">
        <v>176</v>
      </c>
      <c r="B5" s="12"/>
      <c r="C5" s="12"/>
      <c r="D5" s="129" t="str">
        <f>VLOOKUP(Z4,'ฐานข้อมูล บ.ท.ช.2ย._ห้ามลบ'!$A$2:$AE$65000,4,0)</f>
        <v>ผบ.มว.สาย ร้อย.สายและวิทยุถ่ายทอด ส.พัน.๒๔ ทภ.๔</v>
      </c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89" t="s">
        <v>179</v>
      </c>
      <c r="R5" s="89"/>
      <c r="S5" s="14"/>
      <c r="T5" s="14" t="str">
        <f>VLOOKUP(Z4,'ฐานข้อมูล บ.ท.ช.2ย._ห้ามลบ'!$A$2:$AE$65000,5,0)</f>
        <v>ส.พัน.๒๔ ทภ.๔</v>
      </c>
      <c r="U5" s="14"/>
      <c r="V5" s="14"/>
      <c r="W5" s="14"/>
      <c r="X5" s="14"/>
      <c r="Y5" s="14"/>
      <c r="AE5" s="133" t="s">
        <v>224</v>
      </c>
      <c r="AF5" s="134"/>
      <c r="AG5" s="134"/>
      <c r="AH5" s="134"/>
      <c r="AI5" s="135"/>
    </row>
    <row r="6" spans="1:35" s="71" customFormat="1" ht="18" customHeight="1" x14ac:dyDescent="0.2">
      <c r="A6" s="12" t="s">
        <v>177</v>
      </c>
      <c r="B6" s="12"/>
      <c r="C6" s="12"/>
      <c r="D6" s="12"/>
      <c r="E6" s="12"/>
      <c r="F6" s="12"/>
      <c r="G6" s="125">
        <f>VLOOKUP(Z4,'ฐานข้อมูล บ.ท.ช.2ย._ห้ามลบ'!$A$2:$AE$65000,7,0)</f>
        <v>2563</v>
      </c>
      <c r="H6" s="125"/>
      <c r="I6" s="125"/>
      <c r="J6" s="125"/>
      <c r="K6" s="82" t="s">
        <v>355</v>
      </c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16">
        <v>1</v>
      </c>
      <c r="AA6" s="12" t="s">
        <v>264</v>
      </c>
      <c r="AE6" s="17">
        <v>1</v>
      </c>
      <c r="AF6" s="18" t="s">
        <v>218</v>
      </c>
      <c r="AG6" s="18"/>
      <c r="AH6" s="18"/>
      <c r="AI6" s="18"/>
    </row>
    <row r="7" spans="1:35" s="71" customFormat="1" ht="18" customHeight="1" x14ac:dyDescent="0.2">
      <c r="A7" s="71" t="s">
        <v>356</v>
      </c>
      <c r="Z7" s="16"/>
      <c r="AA7" s="12" t="s">
        <v>438</v>
      </c>
      <c r="AB7" s="71" t="s">
        <v>269</v>
      </c>
      <c r="AE7" s="19"/>
      <c r="AF7" s="20" t="s">
        <v>220</v>
      </c>
      <c r="AG7" s="19">
        <v>0.5</v>
      </c>
      <c r="AH7" s="20"/>
      <c r="AI7" s="20"/>
    </row>
    <row r="8" spans="1:35" ht="18" customHeight="1" x14ac:dyDescent="0.2">
      <c r="A8" s="21"/>
      <c r="B8" s="21"/>
      <c r="C8" s="21"/>
      <c r="D8" s="71" t="s">
        <v>178</v>
      </c>
      <c r="E8" s="71"/>
      <c r="F8" s="71"/>
      <c r="G8" s="71"/>
      <c r="H8" s="71"/>
      <c r="I8" s="71"/>
      <c r="J8" s="71"/>
      <c r="K8" s="21"/>
      <c r="L8" s="21"/>
      <c r="M8" s="21"/>
      <c r="N8" s="21"/>
      <c r="O8" s="21"/>
      <c r="P8" s="21"/>
      <c r="Q8" s="21"/>
      <c r="R8" s="22"/>
      <c r="S8" s="129" t="str">
        <f>VLOOKUP(Z4,'ฐานข้อมูล บ.ท.ช.2ย._ห้ามลบ'!$A$2:$AE$65000,8,0)</f>
        <v>กอ.รมน.</v>
      </c>
      <c r="T8" s="129"/>
      <c r="U8" s="129"/>
      <c r="V8" s="129"/>
      <c r="W8" s="129"/>
      <c r="X8" s="129"/>
      <c r="Y8" s="129"/>
      <c r="Z8" s="16"/>
      <c r="AA8" s="71" t="s">
        <v>439</v>
      </c>
      <c r="AB8" s="12" t="s">
        <v>270</v>
      </c>
      <c r="AE8" s="19"/>
      <c r="AF8" s="20" t="s">
        <v>221</v>
      </c>
      <c r="AG8" s="19">
        <v>0.5</v>
      </c>
      <c r="AH8" s="20"/>
      <c r="AI8" s="20"/>
    </row>
    <row r="9" spans="1:35" ht="18" customHeight="1" x14ac:dyDescent="0.2">
      <c r="A9" s="12" t="s">
        <v>180</v>
      </c>
      <c r="B9" s="129" t="str">
        <f>VLOOKUP(Z4,'ฐานข้อมูล บ.ท.ช.2ย._ห้ามลบ'!$A$2:$AE$65000,9,0)</f>
        <v>๗๔๖(๔)/๒๕๖๓</v>
      </c>
      <c r="C9" s="129"/>
      <c r="D9" s="129"/>
      <c r="E9" s="129"/>
      <c r="F9" s="129"/>
      <c r="G9" s="129"/>
      <c r="H9" s="12" t="s">
        <v>217</v>
      </c>
      <c r="I9" s="12"/>
      <c r="J9" s="125" t="str">
        <f>VLOOKUP(Z4,'ฐานข้อมูล บ.ท.ช.2ย._ห้ามลบ'!$A$2:$AE$65000,10,0)</f>
        <v xml:space="preserve"> ๗ ก.ค.๖๓</v>
      </c>
      <c r="K9" s="125"/>
      <c r="L9" s="125"/>
      <c r="M9" s="125"/>
      <c r="N9" s="12" t="s">
        <v>182</v>
      </c>
      <c r="O9" s="12"/>
      <c r="P9" s="22"/>
      <c r="Q9" s="129" t="str">
        <f>VLOOKUP(Z4,'ฐานข้อมูล บ.ท.ช.2ย._ห้ามลบ'!$A$2:$AE$65000,6,0)</f>
        <v>นายทหารสวัสดิการ ผบร.สบค.กอ.รมน.ภาค ๔ สน.</v>
      </c>
      <c r="R9" s="129"/>
      <c r="S9" s="129"/>
      <c r="T9" s="129"/>
      <c r="U9" s="129"/>
      <c r="V9" s="129"/>
      <c r="W9" s="129"/>
      <c r="X9" s="129"/>
      <c r="Y9" s="129"/>
      <c r="Z9" s="23">
        <v>2</v>
      </c>
      <c r="AA9" s="71" t="s">
        <v>265</v>
      </c>
      <c r="AE9" s="19"/>
      <c r="AF9" s="20" t="s">
        <v>219</v>
      </c>
      <c r="AG9" s="19">
        <v>0.5</v>
      </c>
      <c r="AH9" s="20"/>
      <c r="AI9" s="20"/>
    </row>
    <row r="10" spans="1:35" ht="18" customHeight="1" x14ac:dyDescent="0.2">
      <c r="A10" s="39" t="s">
        <v>183</v>
      </c>
      <c r="B10" s="39"/>
      <c r="C10" s="40"/>
      <c r="D10" s="130" t="str">
        <f>VLOOKUP(Z4,'ฐานข้อมูล บ.ท.ช.2ย._ห้ามลบ'!$A$2:$AE$65000,11,0)</f>
        <v xml:space="preserve">  ๑ ต.ค.๖๒</v>
      </c>
      <c r="E10" s="130"/>
      <c r="F10" s="130"/>
      <c r="G10" s="130"/>
      <c r="H10" s="130"/>
      <c r="I10" s="130"/>
      <c r="J10" s="86" t="s">
        <v>357</v>
      </c>
      <c r="K10" s="86"/>
      <c r="L10" s="86"/>
      <c r="M10" s="86"/>
      <c r="N10" s="86"/>
      <c r="O10" s="86"/>
      <c r="P10" s="86"/>
      <c r="Q10" s="121" t="str">
        <f>VLOOKUP(Z4,'ฐานข้อมูล บ.ท.ช.2ย._ห้ามลบ'!$A$2:$AE$65000,8,0)</f>
        <v>กอ.รมน.</v>
      </c>
      <c r="R10" s="121"/>
      <c r="S10" s="121"/>
      <c r="T10" s="41" t="s">
        <v>180</v>
      </c>
      <c r="U10" s="122" t="str">
        <f>VLOOKUP(Z4,'ฐานข้อมูล บ.ท.ช.2ย._ห้ามลบ'!$A$2:$AE$65000,9,0)</f>
        <v>๗๔๖(๔)/๒๕๖๓</v>
      </c>
      <c r="V10" s="122"/>
      <c r="W10" s="122"/>
      <c r="X10" s="122"/>
      <c r="Y10" s="122"/>
      <c r="Z10" s="16"/>
      <c r="AA10" s="12" t="s">
        <v>440</v>
      </c>
      <c r="AE10" s="19"/>
      <c r="AF10" s="20" t="s">
        <v>222</v>
      </c>
      <c r="AG10" s="19">
        <v>0.5</v>
      </c>
      <c r="AH10" s="20"/>
      <c r="AI10" s="20"/>
    </row>
    <row r="11" spans="1:35" ht="18" customHeight="1" x14ac:dyDescent="0.2">
      <c r="A11" s="84" t="s">
        <v>181</v>
      </c>
      <c r="B11" s="84"/>
      <c r="C11" s="131" t="str">
        <f>VLOOKUP(Z4,'ฐานข้อมูล บ.ท.ช.2ย._ห้ามลบ'!$A$2:$AE$65000,10,0)</f>
        <v xml:space="preserve"> ๗ ก.ค.๖๓</v>
      </c>
      <c r="D11" s="131"/>
      <c r="E11" s="131"/>
      <c r="F11" s="131"/>
      <c r="G11" s="42" t="s">
        <v>182</v>
      </c>
      <c r="H11" s="73"/>
      <c r="I11" s="118" t="str">
        <f>VLOOKUP(Z4,'ฐานข้อมูล บ.ท.ช.2ย._ห้ามลบ'!$A$2:$AE$65000,6,0)</f>
        <v>นายทหารสวัสดิการ ผบร.สบค.กอ.รมน.ภาค ๔ สน.</v>
      </c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86" t="s">
        <v>183</v>
      </c>
      <c r="V11" s="86"/>
      <c r="W11" s="132" t="str">
        <f>VLOOKUP(Z4,'ฐานข้อมูล บ.ท.ช.2ย._ห้ามลบ'!$A$2:$AE$65000,12,0)</f>
        <v xml:space="preserve">  ๑ ต.ค.๖๓</v>
      </c>
      <c r="X11" s="132"/>
      <c r="Y11" s="132"/>
      <c r="Z11" s="16"/>
      <c r="AE11" s="25"/>
      <c r="AF11" s="26" t="s">
        <v>223</v>
      </c>
      <c r="AG11" s="25">
        <v>0.5</v>
      </c>
      <c r="AH11" s="26"/>
      <c r="AI11" s="26"/>
    </row>
    <row r="12" spans="1:35" ht="18" customHeight="1" x14ac:dyDescent="0.2">
      <c r="D12" s="24" t="s">
        <v>184</v>
      </c>
      <c r="R12" s="129" t="str">
        <f>VLOOKUP(Z4,'ฐานข้อมูล บ.ท.ช.2ย._ห้ามลบ'!$A$2:$AE$65000,13,0)</f>
        <v>เขาตูม</v>
      </c>
      <c r="S12" s="129"/>
      <c r="T12" s="129"/>
      <c r="U12" s="129"/>
      <c r="V12" s="129"/>
      <c r="W12" s="129"/>
      <c r="X12" s="129"/>
      <c r="Y12" s="129"/>
      <c r="Z12" s="16">
        <v>3</v>
      </c>
      <c r="AA12" s="12" t="s">
        <v>266</v>
      </c>
      <c r="AE12" s="17">
        <v>2</v>
      </c>
      <c r="AF12" s="136" t="s">
        <v>229</v>
      </c>
      <c r="AG12" s="137"/>
      <c r="AH12" s="137"/>
      <c r="AI12" s="138"/>
    </row>
    <row r="13" spans="1:35" ht="18" customHeight="1" x14ac:dyDescent="0.2">
      <c r="A13" s="24" t="s">
        <v>185</v>
      </c>
      <c r="C13" s="126" t="str">
        <f>VLOOKUP(Z4,'ฐานข้อมูล บ.ท.ช.2ย._ห้ามลบ'!$A$2:$AE$65000,14,0)</f>
        <v>ยะรัง</v>
      </c>
      <c r="D13" s="129"/>
      <c r="E13" s="129"/>
      <c r="F13" s="129"/>
      <c r="G13" s="129"/>
      <c r="H13" s="80" t="s">
        <v>186</v>
      </c>
      <c r="I13" s="80"/>
      <c r="J13" s="129" t="str">
        <f>VLOOKUP(Z4,'ฐานข้อมูล บ.ท.ช.2ย._ห้ามลบ'!$A$2:$AE$65000,15,0)</f>
        <v>ปัตตานี</v>
      </c>
      <c r="K13" s="129"/>
      <c r="L13" s="129"/>
      <c r="M13" s="129"/>
      <c r="N13" s="129"/>
      <c r="O13" s="129"/>
      <c r="P13" s="129"/>
      <c r="Q13" s="24" t="s">
        <v>187</v>
      </c>
      <c r="Z13" s="16"/>
      <c r="AE13" s="19"/>
      <c r="AF13" s="20" t="s">
        <v>225</v>
      </c>
      <c r="AG13" s="20" t="s">
        <v>226</v>
      </c>
      <c r="AH13" s="20"/>
      <c r="AI13" s="20"/>
    </row>
    <row r="14" spans="1:35" ht="18" customHeight="1" x14ac:dyDescent="0.2">
      <c r="C14" s="28"/>
      <c r="D14" s="88" t="s">
        <v>194</v>
      </c>
      <c r="E14" s="89"/>
      <c r="F14" s="89"/>
      <c r="G14" s="89"/>
      <c r="H14" s="83"/>
      <c r="I14" s="83"/>
      <c r="J14" s="83"/>
      <c r="K14" s="80" t="s">
        <v>188</v>
      </c>
      <c r="L14" s="80"/>
      <c r="M14" s="83"/>
      <c r="N14" s="83"/>
      <c r="O14" s="83"/>
      <c r="P14" s="24" t="s">
        <v>189</v>
      </c>
      <c r="Q14" s="24" t="s">
        <v>190</v>
      </c>
      <c r="Z14" s="16"/>
      <c r="AA14" s="12" t="s">
        <v>437</v>
      </c>
      <c r="AE14" s="19"/>
      <c r="AF14" s="20" t="s">
        <v>227</v>
      </c>
      <c r="AG14" s="20" t="s">
        <v>228</v>
      </c>
      <c r="AH14" s="20"/>
      <c r="AI14" s="20"/>
    </row>
    <row r="15" spans="1:35" ht="18" customHeight="1" x14ac:dyDescent="0.2">
      <c r="D15" s="24" t="s">
        <v>191</v>
      </c>
      <c r="F15" s="83"/>
      <c r="G15" s="83"/>
      <c r="H15" s="83"/>
      <c r="I15" s="83"/>
      <c r="J15" s="83"/>
      <c r="K15" s="80" t="s">
        <v>192</v>
      </c>
      <c r="L15" s="80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16"/>
      <c r="AE15" s="25"/>
      <c r="AF15" s="26" t="s">
        <v>253</v>
      </c>
      <c r="AG15" s="26">
        <v>18</v>
      </c>
      <c r="AH15" s="26"/>
      <c r="AI15" s="26"/>
    </row>
    <row r="16" spans="1:35" ht="18" customHeight="1" x14ac:dyDescent="0.2">
      <c r="C16" s="28"/>
      <c r="D16" s="88" t="s">
        <v>193</v>
      </c>
      <c r="E16" s="79"/>
      <c r="F16" s="79"/>
      <c r="G16" s="79"/>
      <c r="H16" s="90"/>
      <c r="I16" s="90"/>
      <c r="J16" s="90"/>
      <c r="K16" s="80" t="s">
        <v>188</v>
      </c>
      <c r="L16" s="80"/>
      <c r="M16" s="90"/>
      <c r="N16" s="90"/>
      <c r="O16" s="90"/>
      <c r="P16" s="24" t="s">
        <v>189</v>
      </c>
      <c r="Q16" s="24" t="s">
        <v>190</v>
      </c>
      <c r="Z16" s="16">
        <v>4</v>
      </c>
      <c r="AA16" s="12" t="s">
        <v>267</v>
      </c>
      <c r="AE16" s="17">
        <v>3</v>
      </c>
      <c r="AF16" s="29" t="s">
        <v>230</v>
      </c>
      <c r="AG16" s="29"/>
      <c r="AH16" s="29"/>
      <c r="AI16" s="29"/>
    </row>
    <row r="17" spans="1:35" ht="18" customHeight="1" x14ac:dyDescent="0.2">
      <c r="D17" s="24" t="s">
        <v>191</v>
      </c>
      <c r="F17" s="79"/>
      <c r="G17" s="79"/>
      <c r="H17" s="79"/>
      <c r="I17" s="79"/>
      <c r="J17" s="79"/>
      <c r="K17" s="80" t="s">
        <v>192</v>
      </c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AE17" s="19"/>
      <c r="AF17" s="20" t="s">
        <v>233</v>
      </c>
      <c r="AG17" s="20" t="s">
        <v>231</v>
      </c>
      <c r="AH17" s="20"/>
      <c r="AI17" s="20"/>
    </row>
    <row r="18" spans="1:35" ht="18" customHeight="1" x14ac:dyDescent="0.2">
      <c r="C18" s="28"/>
      <c r="D18" s="81" t="s">
        <v>195</v>
      </c>
      <c r="E18" s="82"/>
      <c r="F18" s="82"/>
      <c r="G18" s="82"/>
      <c r="H18" s="83"/>
      <c r="I18" s="83"/>
      <c r="J18" s="83"/>
      <c r="K18" s="80" t="s">
        <v>188</v>
      </c>
      <c r="L18" s="80"/>
      <c r="M18" s="83"/>
      <c r="N18" s="83"/>
      <c r="O18" s="83"/>
      <c r="P18" s="24" t="s">
        <v>189</v>
      </c>
      <c r="Q18" s="24" t="s">
        <v>190</v>
      </c>
      <c r="AA18" s="71">
        <v>2563</v>
      </c>
      <c r="AE18" s="25"/>
      <c r="AF18" s="26" t="s">
        <v>234</v>
      </c>
      <c r="AG18" s="26" t="s">
        <v>232</v>
      </c>
      <c r="AH18" s="26"/>
      <c r="AI18" s="26"/>
    </row>
    <row r="19" spans="1:35" ht="18" customHeight="1" x14ac:dyDescent="0.2">
      <c r="D19" s="24" t="s">
        <v>191</v>
      </c>
      <c r="F19" s="83"/>
      <c r="G19" s="83"/>
      <c r="H19" s="83"/>
      <c r="I19" s="83"/>
      <c r="J19" s="83"/>
      <c r="K19" s="80" t="s">
        <v>192</v>
      </c>
      <c r="L19" s="80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AE19" s="70">
        <v>4</v>
      </c>
      <c r="AF19" s="12" t="s">
        <v>254</v>
      </c>
    </row>
    <row r="20" spans="1:35" ht="18" customHeight="1" x14ac:dyDescent="0.2">
      <c r="C20" s="28"/>
      <c r="D20" s="88" t="s">
        <v>196</v>
      </c>
      <c r="E20" s="89"/>
      <c r="F20" s="89"/>
      <c r="G20" s="89"/>
      <c r="H20" s="89"/>
      <c r="I20" s="90"/>
      <c r="J20" s="90"/>
      <c r="K20" s="80" t="s">
        <v>188</v>
      </c>
      <c r="L20" s="80"/>
      <c r="M20" s="83"/>
      <c r="N20" s="83"/>
      <c r="O20" s="83"/>
      <c r="P20" s="24" t="s">
        <v>189</v>
      </c>
      <c r="Q20" s="24" t="s">
        <v>190</v>
      </c>
    </row>
    <row r="21" spans="1:35" ht="18" customHeight="1" x14ac:dyDescent="0.2">
      <c r="D21" s="24" t="s">
        <v>191</v>
      </c>
      <c r="F21" s="83"/>
      <c r="G21" s="83"/>
      <c r="H21" s="83"/>
      <c r="I21" s="83"/>
      <c r="J21" s="83"/>
      <c r="K21" s="80" t="s">
        <v>192</v>
      </c>
      <c r="L21" s="80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</row>
    <row r="22" spans="1:35" s="36" customFormat="1" ht="18" customHeight="1" x14ac:dyDescent="0.5">
      <c r="A22" s="45"/>
      <c r="B22" s="45"/>
      <c r="C22" s="46"/>
      <c r="D22" s="39" t="s">
        <v>358</v>
      </c>
      <c r="E22" s="45"/>
      <c r="F22" s="69"/>
      <c r="G22" s="69"/>
      <c r="H22" s="69"/>
      <c r="I22" s="69"/>
      <c r="J22" s="69"/>
      <c r="K22" s="72"/>
      <c r="L22" s="72"/>
      <c r="M22" s="73"/>
      <c r="N22" s="49"/>
      <c r="O22" s="49"/>
      <c r="P22" s="49"/>
      <c r="Q22" s="49"/>
      <c r="R22" s="49"/>
      <c r="S22" s="49"/>
      <c r="T22" s="73"/>
      <c r="U22" s="73"/>
      <c r="V22" s="73"/>
      <c r="W22" s="73"/>
      <c r="X22" s="73"/>
      <c r="Y22" s="73"/>
    </row>
    <row r="23" spans="1:35" s="36" customFormat="1" ht="18" customHeight="1" x14ac:dyDescent="0.5">
      <c r="A23" s="45"/>
      <c r="B23" s="45"/>
      <c r="C23" s="45"/>
      <c r="D23" s="85" t="s">
        <v>359</v>
      </c>
      <c r="E23" s="85"/>
      <c r="F23" s="44"/>
      <c r="G23" s="44"/>
      <c r="H23" s="86" t="s">
        <v>188</v>
      </c>
      <c r="I23" s="86"/>
      <c r="J23" s="44"/>
      <c r="K23" s="44"/>
      <c r="L23" s="44"/>
      <c r="M23" s="85" t="s">
        <v>360</v>
      </c>
      <c r="N23" s="85"/>
      <c r="O23" s="50"/>
      <c r="P23" s="50"/>
      <c r="Q23" s="50"/>
      <c r="R23" s="42"/>
      <c r="S23" s="42"/>
      <c r="T23" s="42"/>
      <c r="U23" s="42"/>
      <c r="V23" s="42"/>
      <c r="W23" s="42"/>
      <c r="X23" s="42"/>
      <c r="Y23" s="42"/>
    </row>
    <row r="24" spans="1:35" s="36" customFormat="1" ht="18" customHeight="1" x14ac:dyDescent="0.5">
      <c r="A24" s="45"/>
      <c r="B24" s="45"/>
      <c r="C24" s="45"/>
      <c r="D24" s="39" t="s">
        <v>191</v>
      </c>
      <c r="E24" s="45"/>
      <c r="F24" s="98"/>
      <c r="G24" s="98"/>
      <c r="H24" s="98"/>
      <c r="I24" s="98"/>
      <c r="J24" s="98"/>
      <c r="K24" s="93" t="s">
        <v>192</v>
      </c>
      <c r="L24" s="93"/>
      <c r="M24" s="44"/>
      <c r="N24" s="44"/>
      <c r="O24" s="44"/>
      <c r="P24" s="44"/>
      <c r="Q24" s="44"/>
      <c r="R24" s="42"/>
      <c r="S24" s="42"/>
      <c r="T24" s="42"/>
      <c r="U24" s="42"/>
      <c r="V24" s="42"/>
      <c r="W24" s="42"/>
      <c r="X24" s="42"/>
      <c r="Y24" s="42"/>
    </row>
    <row r="25" spans="1:35" ht="18" customHeight="1" x14ac:dyDescent="0.2">
      <c r="C25" s="30" t="s">
        <v>430</v>
      </c>
      <c r="D25" s="24" t="s">
        <v>197</v>
      </c>
    </row>
    <row r="26" spans="1:35" ht="18" customHeight="1" x14ac:dyDescent="0.2">
      <c r="D26" s="24" t="s">
        <v>198</v>
      </c>
      <c r="T26" s="83" t="s">
        <v>205</v>
      </c>
      <c r="U26" s="83"/>
      <c r="V26" s="83"/>
      <c r="W26" s="83"/>
      <c r="X26" s="83"/>
      <c r="Y26" s="83"/>
    </row>
    <row r="27" spans="1:35" ht="18" customHeight="1" x14ac:dyDescent="0.2">
      <c r="A27" s="80" t="s">
        <v>181</v>
      </c>
      <c r="B27" s="80"/>
      <c r="C27" s="83" t="s">
        <v>108</v>
      </c>
      <c r="D27" s="83"/>
      <c r="E27" s="83"/>
      <c r="F27" s="83"/>
      <c r="G27" s="83"/>
      <c r="H27" s="80" t="s">
        <v>199</v>
      </c>
      <c r="I27" s="80"/>
      <c r="J27" s="80"/>
      <c r="K27" s="80"/>
      <c r="L27" s="80"/>
      <c r="M27" s="80"/>
      <c r="N27" s="83" t="s">
        <v>108</v>
      </c>
      <c r="O27" s="83"/>
      <c r="P27" s="83"/>
      <c r="Q27" s="83"/>
      <c r="R27" s="83"/>
      <c r="S27" s="24" t="s">
        <v>200</v>
      </c>
      <c r="T27" s="83" t="s">
        <v>108</v>
      </c>
      <c r="U27" s="83"/>
      <c r="V27" s="83"/>
      <c r="W27" s="83"/>
      <c r="X27" s="83"/>
      <c r="Y27" s="83"/>
    </row>
    <row r="28" spans="1:35" ht="18" customHeight="1" x14ac:dyDescent="0.2">
      <c r="A28" s="80" t="s">
        <v>201</v>
      </c>
      <c r="B28" s="80"/>
      <c r="C28" s="90" t="s">
        <v>108</v>
      </c>
      <c r="D28" s="90"/>
      <c r="E28" s="90"/>
      <c r="F28" s="90"/>
      <c r="G28" s="90"/>
      <c r="H28" s="80" t="s">
        <v>192</v>
      </c>
      <c r="I28" s="80"/>
      <c r="J28" s="83" t="s">
        <v>108</v>
      </c>
      <c r="K28" s="83"/>
      <c r="L28" s="83"/>
      <c r="M28" s="79" t="s">
        <v>202</v>
      </c>
      <c r="N28" s="79"/>
      <c r="O28" s="90" t="s">
        <v>108</v>
      </c>
      <c r="P28" s="90"/>
      <c r="Q28" s="24" t="s">
        <v>189</v>
      </c>
    </row>
    <row r="29" spans="1:35" ht="18" customHeight="1" x14ac:dyDescent="0.2">
      <c r="D29" s="80" t="s">
        <v>203</v>
      </c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125">
        <f>VLOOKUP(Z4,'ฐานข้อมูล บ.ท.ช.2ย._ห้ามลบ'!$A$2:$AE$65000,16,0)</f>
        <v>3</v>
      </c>
      <c r="T29" s="125"/>
      <c r="U29" s="125"/>
      <c r="V29" s="125"/>
      <c r="W29" s="125"/>
      <c r="X29" s="125"/>
      <c r="Y29" s="24" t="s">
        <v>204</v>
      </c>
    </row>
    <row r="30" spans="1:35" ht="18" customHeight="1" x14ac:dyDescent="0.2">
      <c r="A30" s="80" t="s">
        <v>206</v>
      </c>
      <c r="B30" s="80"/>
      <c r="C30" s="80"/>
      <c r="D30" s="80"/>
      <c r="E30" s="125" t="str">
        <f>VLOOKUP(Z4,'ฐานข้อมูล บ.ท.ช.2ย._ห้ามลบ'!$A$2:$AE$65000,17,0)</f>
        <v xml:space="preserve"> ๑ ต.ค.๕๐</v>
      </c>
      <c r="F30" s="125"/>
      <c r="G30" s="125"/>
      <c r="H30" s="125"/>
      <c r="I30" s="24" t="s">
        <v>207</v>
      </c>
      <c r="L30" s="125" t="str">
        <f>VLOOKUP(Z4,'ฐานข้อมูล บ.ท.ช.2ย._ห้ามลบ'!$A$2:$AE$65000,18,0)</f>
        <v xml:space="preserve"> ๑ ต.ค.๕๑</v>
      </c>
      <c r="M30" s="125"/>
      <c r="N30" s="125"/>
      <c r="O30" s="125"/>
      <c r="P30" s="125"/>
      <c r="Q30" s="125"/>
      <c r="R30" s="24" t="s">
        <v>208</v>
      </c>
      <c r="U30" s="125" t="str">
        <f>VLOOKUP(Z4,'ฐานข้อมูล บ.ท.ช.2ย._ห้ามลบ'!$A$2:$AE$65000,19,0)</f>
        <v xml:space="preserve"> ๑ ต.ค.๕๒</v>
      </c>
      <c r="V30" s="125"/>
      <c r="W30" s="125"/>
      <c r="X30" s="125"/>
      <c r="Y30" s="125"/>
    </row>
    <row r="32" spans="1:35" ht="18" customHeight="1" x14ac:dyDescent="0.2">
      <c r="K32" s="24" t="s">
        <v>209</v>
      </c>
      <c r="M32" s="123" t="str">
        <f>VLOOKUP(Z4,'ฐานข้อมูล บ.ท.ช.2ย._ห้ามลบ'!$A$2:$AE$65000,20,0)</f>
        <v>ร.ท.</v>
      </c>
      <c r="N32" s="123"/>
      <c r="O32" s="31"/>
      <c r="P32" s="31"/>
      <c r="Q32" s="31"/>
      <c r="R32" s="31"/>
      <c r="S32" s="31"/>
      <c r="T32" s="31"/>
      <c r="U32" s="31"/>
      <c r="V32" s="12"/>
      <c r="W32" s="12"/>
    </row>
    <row r="33" spans="1:35" ht="18" customHeight="1" x14ac:dyDescent="0.2">
      <c r="N33" s="68" t="s">
        <v>210</v>
      </c>
      <c r="O33" s="14"/>
      <c r="P33" s="127" t="str">
        <f>VLOOKUP(Z4,'ฐานข้อมูล บ.ท.ช.2ย._ห้ามลบ'!$A$2:$AE$65000,21,0)</f>
        <v>วัชรินทร์</v>
      </c>
      <c r="Q33" s="127"/>
      <c r="R33" s="14"/>
      <c r="S33" s="127" t="str">
        <f>VLOOKUP(Z4,'ฐานข้อมูล บ.ท.ช.2ย._ห้ามลบ'!$A$2:$AE$65000,22,0)</f>
        <v>เมืองดิษฐ์</v>
      </c>
      <c r="T33" s="127"/>
      <c r="U33" s="127"/>
      <c r="V33" s="12" t="s">
        <v>211</v>
      </c>
      <c r="W33" s="12"/>
    </row>
    <row r="34" spans="1:35" ht="18" customHeight="1" x14ac:dyDescent="0.2">
      <c r="K34" s="91" t="s">
        <v>0</v>
      </c>
      <c r="L34" s="91"/>
      <c r="M34" s="91"/>
      <c r="N34" s="91"/>
      <c r="O34" s="126" t="str">
        <f>VLOOKUP(Z4,'ฐานข้อมูล บ.ท.ช.2ย._ห้ามลบ'!$A$2:$AE$65000,4,0)</f>
        <v>ผบ.มว.สาย ร้อย.สายและวิทยุถ่ายทอด ส.พัน.๒๔ ทภ.๔</v>
      </c>
      <c r="P34" s="126"/>
      <c r="Q34" s="126"/>
      <c r="R34" s="126"/>
      <c r="S34" s="126"/>
      <c r="T34" s="126"/>
      <c r="U34" s="126"/>
      <c r="V34" s="126"/>
      <c r="W34" s="126"/>
      <c r="X34" s="126"/>
    </row>
    <row r="35" spans="1:35" s="71" customFormat="1" ht="18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 t="s">
        <v>212</v>
      </c>
      <c r="N35" s="83"/>
      <c r="O35" s="83"/>
      <c r="P35" s="83"/>
      <c r="Q35" s="24" t="s">
        <v>213</v>
      </c>
      <c r="R35" s="124" t="str">
        <f>+$AA$14</f>
        <v>ตุลาคม</v>
      </c>
      <c r="S35" s="124"/>
      <c r="T35" s="124"/>
      <c r="U35" s="124"/>
      <c r="V35" s="24" t="s">
        <v>214</v>
      </c>
      <c r="W35" s="125">
        <f>+$AA$18</f>
        <v>2563</v>
      </c>
      <c r="X35" s="125"/>
      <c r="Y35" s="125"/>
      <c r="Z35" s="15"/>
      <c r="AA35" s="12"/>
      <c r="AB35" s="12"/>
      <c r="AC35" s="12"/>
      <c r="AD35" s="12"/>
      <c r="AE35" s="70"/>
      <c r="AF35" s="12"/>
      <c r="AG35" s="12"/>
      <c r="AH35" s="12"/>
      <c r="AI35" s="12"/>
    </row>
    <row r="36" spans="1:35" s="71" customFormat="1" ht="18" customHeight="1" thickBot="1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15"/>
      <c r="AA36" s="12"/>
      <c r="AB36" s="12"/>
      <c r="AC36" s="12"/>
      <c r="AD36" s="12"/>
      <c r="AE36" s="70"/>
      <c r="AF36" s="12"/>
      <c r="AG36" s="12"/>
      <c r="AH36" s="12"/>
      <c r="AI36" s="12"/>
    </row>
    <row r="37" spans="1:35" s="73" customFormat="1" ht="18" customHeight="1" x14ac:dyDescent="0.2">
      <c r="A37" s="39"/>
      <c r="B37" s="39"/>
      <c r="C37" s="97" t="s">
        <v>215</v>
      </c>
      <c r="D37" s="97"/>
      <c r="E37" s="97"/>
      <c r="F37" s="97"/>
      <c r="G37" s="97"/>
      <c r="H37" s="97"/>
      <c r="I37" s="97"/>
      <c r="J37" s="97"/>
      <c r="K37" s="97"/>
      <c r="L37" s="97"/>
      <c r="M37" s="118" t="str">
        <f>CONCATENATE(J4,"   ",N4)</f>
        <v>ร.ท. วัชรินทร์   เมืองดิษฐ์</v>
      </c>
      <c r="N37" s="118"/>
      <c r="O37" s="118"/>
      <c r="P37" s="118"/>
      <c r="Q37" s="118"/>
      <c r="R37" s="118"/>
      <c r="S37" s="118"/>
      <c r="T37" s="84" t="s">
        <v>363</v>
      </c>
      <c r="U37" s="84"/>
      <c r="V37" s="84"/>
      <c r="W37" s="84"/>
      <c r="X37" s="84"/>
      <c r="Y37" s="84"/>
    </row>
    <row r="38" spans="1:35" s="73" customFormat="1" ht="18" customHeight="1" x14ac:dyDescent="0.2">
      <c r="D38" s="51"/>
      <c r="E38" s="94" t="s">
        <v>364</v>
      </c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</row>
    <row r="39" spans="1:35" s="73" customFormat="1" ht="18" customHeight="1" x14ac:dyDescent="0.2">
      <c r="A39" s="84" t="s">
        <v>365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</row>
    <row r="40" spans="1:35" s="73" customFormat="1" ht="18" customHeight="1" x14ac:dyDescent="0.2">
      <c r="A40" s="39"/>
      <c r="B40" s="39"/>
      <c r="C40" s="39"/>
      <c r="D40" s="78" t="s">
        <v>430</v>
      </c>
      <c r="E40" s="94" t="s">
        <v>366</v>
      </c>
      <c r="F40" s="84"/>
      <c r="G40" s="84"/>
      <c r="H40" s="84"/>
      <c r="I40" s="84"/>
      <c r="J40" s="84"/>
      <c r="K40" s="8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39"/>
    </row>
    <row r="41" spans="1:35" s="73" customFormat="1" ht="10.5" customHeight="1" x14ac:dyDescent="0.2">
      <c r="A41" s="39"/>
      <c r="B41" s="39"/>
      <c r="C41" s="39"/>
      <c r="D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39"/>
    </row>
    <row r="42" spans="1:35" s="71" customFormat="1" ht="18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 t="s">
        <v>216</v>
      </c>
      <c r="K42" s="24"/>
      <c r="L42" s="123" t="str">
        <f>+$AA$7</f>
        <v>พล.ท.</v>
      </c>
      <c r="M42" s="123"/>
      <c r="N42" s="31"/>
      <c r="O42" s="31"/>
      <c r="P42" s="31"/>
      <c r="Q42" s="31"/>
      <c r="R42" s="31"/>
      <c r="S42" s="12"/>
      <c r="T42" s="12"/>
      <c r="U42" s="12"/>
      <c r="V42" s="24"/>
      <c r="W42" s="24"/>
      <c r="X42" s="24"/>
      <c r="Y42" s="24"/>
      <c r="Z42" s="15"/>
      <c r="AA42" s="12"/>
      <c r="AB42" s="12"/>
      <c r="AC42" s="12"/>
      <c r="AD42" s="12"/>
      <c r="AE42" s="70"/>
      <c r="AF42" s="12"/>
      <c r="AG42" s="12"/>
      <c r="AH42" s="12"/>
      <c r="AI42" s="12"/>
    </row>
    <row r="43" spans="1:35" s="71" customFormat="1" ht="18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68" t="s">
        <v>210</v>
      </c>
      <c r="N43" s="124" t="str">
        <f>+$AA$8</f>
        <v>พรศักดิ์   พูลสวัสดิ์</v>
      </c>
      <c r="O43" s="124"/>
      <c r="P43" s="124"/>
      <c r="Q43" s="124"/>
      <c r="R43" s="124"/>
      <c r="S43" s="12" t="s">
        <v>211</v>
      </c>
      <c r="T43" s="12"/>
      <c r="U43" s="12"/>
      <c r="V43" s="24"/>
      <c r="W43" s="24"/>
      <c r="X43" s="24"/>
      <c r="Y43" s="24"/>
      <c r="Z43" s="15"/>
      <c r="AA43" s="12"/>
      <c r="AB43" s="12"/>
      <c r="AC43" s="12"/>
      <c r="AD43" s="12"/>
      <c r="AE43" s="70"/>
      <c r="AF43" s="12"/>
      <c r="AG43" s="12"/>
      <c r="AH43" s="12"/>
      <c r="AI43" s="12"/>
    </row>
    <row r="44" spans="1:35" s="71" customFormat="1" ht="18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79" t="s">
        <v>0</v>
      </c>
      <c r="L44" s="79"/>
      <c r="M44" s="79"/>
      <c r="N44" s="124" t="str">
        <f>+$AA$10</f>
        <v>มทภ.๔</v>
      </c>
      <c r="O44" s="124"/>
      <c r="P44" s="124"/>
      <c r="Q44" s="124"/>
      <c r="R44" s="124"/>
      <c r="S44" s="12"/>
      <c r="T44" s="12"/>
      <c r="U44" s="12"/>
      <c r="V44" s="24"/>
      <c r="W44" s="24"/>
      <c r="X44" s="24"/>
      <c r="Y44" s="24"/>
      <c r="Z44" s="15"/>
      <c r="AA44" s="12"/>
      <c r="AB44" s="12"/>
      <c r="AC44" s="12"/>
      <c r="AD44" s="12"/>
      <c r="AE44" s="70"/>
      <c r="AF44" s="12"/>
      <c r="AG44" s="12"/>
      <c r="AH44" s="12"/>
      <c r="AI44" s="12"/>
    </row>
    <row r="45" spans="1:35" s="71" customFormat="1" ht="18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91" t="s">
        <v>212</v>
      </c>
      <c r="L45" s="91"/>
      <c r="M45" s="91"/>
      <c r="N45" s="90"/>
      <c r="O45" s="90"/>
      <c r="P45" s="96" t="s">
        <v>213</v>
      </c>
      <c r="Q45" s="96"/>
      <c r="R45" s="124" t="str">
        <f>+$AA$14</f>
        <v>ตุลาคม</v>
      </c>
      <c r="S45" s="125"/>
      <c r="T45" s="125"/>
      <c r="U45" s="79" t="s">
        <v>214</v>
      </c>
      <c r="V45" s="79"/>
      <c r="W45" s="125">
        <f>+$AA$18</f>
        <v>2563</v>
      </c>
      <c r="X45" s="125"/>
      <c r="Y45" s="125"/>
      <c r="Z45" s="15"/>
      <c r="AA45" s="12"/>
      <c r="AB45" s="12"/>
      <c r="AC45" s="12"/>
      <c r="AD45" s="12"/>
      <c r="AE45" s="70"/>
      <c r="AF45" s="12"/>
      <c r="AG45" s="12"/>
      <c r="AH45" s="12"/>
      <c r="AI45" s="12"/>
    </row>
    <row r="46" spans="1:35" s="71" customFormat="1" ht="18" customHeight="1" x14ac:dyDescent="0.2">
      <c r="A46" s="24"/>
      <c r="B46" s="24"/>
      <c r="C46" s="24"/>
      <c r="D46" s="80" t="s">
        <v>367</v>
      </c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15"/>
      <c r="AA46" s="12"/>
      <c r="AB46" s="12"/>
      <c r="AC46" s="12"/>
      <c r="AD46" s="12"/>
      <c r="AE46" s="70"/>
      <c r="AF46" s="12"/>
      <c r="AG46" s="12"/>
      <c r="AH46" s="12"/>
      <c r="AI46" s="12"/>
    </row>
    <row r="47" spans="1:35" s="71" customFormat="1" ht="18" customHeight="1" x14ac:dyDescent="0.2">
      <c r="A47" s="80" t="s">
        <v>368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15"/>
      <c r="AA47" s="12"/>
      <c r="AB47" s="12"/>
      <c r="AC47" s="12"/>
      <c r="AD47" s="12"/>
      <c r="AE47" s="70"/>
      <c r="AF47" s="12"/>
      <c r="AG47" s="12"/>
      <c r="AH47" s="12"/>
      <c r="AI47" s="12"/>
    </row>
    <row r="48" spans="1:35" ht="18" customHeight="1" x14ac:dyDescent="0.2">
      <c r="A48" s="33" t="s">
        <v>352</v>
      </c>
      <c r="D48" s="24" t="s">
        <v>354</v>
      </c>
    </row>
    <row r="49" spans="1:31" ht="18" customHeight="1" x14ac:dyDescent="0.2">
      <c r="D49" s="24" t="s">
        <v>353</v>
      </c>
      <c r="Z49" s="11"/>
    </row>
    <row r="50" spans="1:31" ht="18" customHeight="1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 t="s">
        <v>369</v>
      </c>
      <c r="R50" s="39"/>
      <c r="S50" s="39"/>
      <c r="T50" s="39"/>
      <c r="U50" s="39"/>
      <c r="V50" s="39"/>
      <c r="W50" s="39"/>
      <c r="X50" s="39"/>
      <c r="Y50" s="39"/>
      <c r="Z50" s="11"/>
    </row>
    <row r="51" spans="1:31" ht="18" customHeight="1" x14ac:dyDescent="0.2">
      <c r="A51" s="100" t="s">
        <v>174</v>
      </c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1"/>
    </row>
    <row r="52" spans="1:31" ht="18" customHeight="1" x14ac:dyDescent="0.2">
      <c r="A52" s="101" t="s">
        <v>172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1"/>
      <c r="AE52" s="12"/>
    </row>
    <row r="53" spans="1:31" ht="18" customHeight="1" thickBot="1" x14ac:dyDescent="0.25">
      <c r="A53" s="102" t="s">
        <v>173</v>
      </c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1" t="s">
        <v>268</v>
      </c>
      <c r="AE53" s="12"/>
    </row>
    <row r="54" spans="1:31" ht="18" customHeight="1" x14ac:dyDescent="0.2">
      <c r="A54" s="12"/>
      <c r="B54" s="12"/>
      <c r="C54" s="12"/>
      <c r="D54" s="82" t="s">
        <v>175</v>
      </c>
      <c r="E54" s="82"/>
      <c r="F54" s="82"/>
      <c r="G54" s="82"/>
      <c r="H54" s="82"/>
      <c r="I54" s="82"/>
      <c r="J54" s="128" t="str">
        <f>VLOOKUP(Z54,'ฐานข้อมูล บ.ท.ช.2ย._ห้ามลบ'!$A$2:$AE$65000,2,0)</f>
        <v>พ.อ.อิศรา</v>
      </c>
      <c r="K54" s="128"/>
      <c r="L54" s="128"/>
      <c r="M54" s="128"/>
      <c r="N54" s="128" t="str">
        <f>VLOOKUP(Z54,'ฐานข้อมูล บ.ท.ช.2ย._ห้ามลบ'!$A$2:$AE$65000,3,0)</f>
        <v>จันทะกระยอม</v>
      </c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3">
        <f>Z4+1</f>
        <v>2</v>
      </c>
      <c r="AE54" s="12"/>
    </row>
    <row r="55" spans="1:31" ht="18" customHeight="1" x14ac:dyDescent="0.2">
      <c r="A55" s="12" t="s">
        <v>176</v>
      </c>
      <c r="B55" s="12"/>
      <c r="C55" s="12"/>
      <c r="D55" s="129" t="str">
        <f>VLOOKUP(Z54,'ฐานข้อมูล บ.ท.ช.2ย._ห้ามลบ'!$A$2:$AE$65000,4,0)</f>
        <v>ผบ.กรม ทพ.๔๕</v>
      </c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89" t="s">
        <v>179</v>
      </c>
      <c r="R55" s="89"/>
      <c r="S55" s="14"/>
      <c r="T55" s="14" t="str">
        <f>VLOOKUP(Z54,'ฐานข้อมูล บ.ท.ช.2ย._ห้ามลบ'!$A$2:$AE$65000,5,0)</f>
        <v>กรม ทพ.๔๕</v>
      </c>
      <c r="U55" s="14"/>
      <c r="V55" s="14"/>
      <c r="W55" s="14"/>
      <c r="X55" s="14"/>
      <c r="Y55" s="14"/>
      <c r="AE55" s="12"/>
    </row>
    <row r="56" spans="1:31" s="71" customFormat="1" ht="18" customHeight="1" x14ac:dyDescent="0.2">
      <c r="A56" s="12" t="s">
        <v>177</v>
      </c>
      <c r="B56" s="12"/>
      <c r="C56" s="12"/>
      <c r="D56" s="12"/>
      <c r="E56" s="12"/>
      <c r="F56" s="12"/>
      <c r="G56" s="125">
        <f>VLOOKUP(Z54,'ฐานข้อมูล บ.ท.ช.2ย._ห้ามลบ'!$A$2:$AE$65000,7,0)</f>
        <v>2559</v>
      </c>
      <c r="H56" s="125"/>
      <c r="I56" s="125"/>
      <c r="J56" s="125"/>
      <c r="K56" s="82" t="s">
        <v>355</v>
      </c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16"/>
    </row>
    <row r="57" spans="1:31" s="71" customFormat="1" ht="18" customHeight="1" x14ac:dyDescent="0.2">
      <c r="A57" s="71" t="s">
        <v>356</v>
      </c>
      <c r="Z57" s="16"/>
    </row>
    <row r="58" spans="1:31" ht="18" customHeight="1" x14ac:dyDescent="0.2">
      <c r="A58" s="21"/>
      <c r="B58" s="21"/>
      <c r="C58" s="21"/>
      <c r="D58" s="71" t="s">
        <v>178</v>
      </c>
      <c r="E58" s="71"/>
      <c r="F58" s="71"/>
      <c r="G58" s="71"/>
      <c r="H58" s="71"/>
      <c r="I58" s="71"/>
      <c r="J58" s="71"/>
      <c r="K58" s="21"/>
      <c r="L58" s="21"/>
      <c r="M58" s="21"/>
      <c r="N58" s="21"/>
      <c r="O58" s="21"/>
      <c r="P58" s="21"/>
      <c r="Q58" s="21"/>
      <c r="R58" s="22"/>
      <c r="S58" s="129" t="str">
        <f>VLOOKUP(Z54,'ฐานข้อมูล บ.ท.ช.2ย._ห้ามลบ'!$A$2:$AE$65000,8,0)</f>
        <v>กอ.รมน.</v>
      </c>
      <c r="T58" s="129"/>
      <c r="U58" s="129"/>
      <c r="V58" s="129"/>
      <c r="W58" s="129"/>
      <c r="X58" s="129"/>
      <c r="Y58" s="129"/>
      <c r="Z58" s="16"/>
      <c r="AE58" s="12"/>
    </row>
    <row r="59" spans="1:31" ht="18" customHeight="1" x14ac:dyDescent="0.2">
      <c r="A59" s="12" t="s">
        <v>180</v>
      </c>
      <c r="B59" s="129" t="str">
        <f>VLOOKUP(Z54,'ฐานข้อมูล บ.ท.ช.2ย._ห้ามลบ'!$A$2:$AE$65000,9,0)</f>
        <v>๖๗๗(๔)/๒๕๕๙</v>
      </c>
      <c r="C59" s="129"/>
      <c r="D59" s="129"/>
      <c r="E59" s="129"/>
      <c r="F59" s="129"/>
      <c r="G59" s="129"/>
      <c r="H59" s="12" t="s">
        <v>217</v>
      </c>
      <c r="I59" s="12"/>
      <c r="J59" s="125" t="str">
        <f>VLOOKUP(Z54,'ฐานข้อมูล บ.ท.ช.2ย._ห้ามลบ'!$A$2:$AE$65000,10,0)</f>
        <v xml:space="preserve"> ๒๙ มิ.ย.๕๙</v>
      </c>
      <c r="K59" s="125"/>
      <c r="L59" s="125"/>
      <c r="M59" s="125"/>
      <c r="N59" s="12" t="s">
        <v>182</v>
      </c>
      <c r="O59" s="12"/>
      <c r="P59" s="22"/>
      <c r="Q59" s="129" t="str">
        <f>VLOOKUP(Z54,'ฐานข้อมูล บ.ท.ช.2ย._ห้ามลบ'!$A$2:$AE$65000,6,0)</f>
        <v>ผู้บังคับหน่วยเฉพาะกิจ</v>
      </c>
      <c r="R59" s="129"/>
      <c r="S59" s="129"/>
      <c r="T59" s="129"/>
      <c r="U59" s="129"/>
      <c r="V59" s="129"/>
      <c r="W59" s="129"/>
      <c r="X59" s="129"/>
      <c r="Y59" s="129"/>
      <c r="Z59" s="23"/>
      <c r="AE59" s="12"/>
    </row>
    <row r="60" spans="1:31" ht="18" customHeight="1" x14ac:dyDescent="0.2">
      <c r="A60" s="39" t="s">
        <v>183</v>
      </c>
      <c r="B60" s="39"/>
      <c r="C60" s="40"/>
      <c r="D60" s="130" t="str">
        <f>VLOOKUP(Z54,'ฐานข้อมูล บ.ท.ช.2ย._ห้ามลบ'!$A$2:$AE$65000,11,0)</f>
        <v xml:space="preserve"> ๔ พ.ค.๕๙</v>
      </c>
      <c r="E60" s="130"/>
      <c r="F60" s="130"/>
      <c r="G60" s="130"/>
      <c r="H60" s="130"/>
      <c r="I60" s="130"/>
      <c r="J60" s="86" t="s">
        <v>357</v>
      </c>
      <c r="K60" s="86"/>
      <c r="L60" s="86"/>
      <c r="M60" s="86"/>
      <c r="N60" s="86"/>
      <c r="O60" s="86"/>
      <c r="P60" s="86"/>
      <c r="Q60" s="121" t="str">
        <f>VLOOKUP(Z54,'ฐานข้อมูล บ.ท.ช.2ย._ห้ามลบ'!$A$2:$AE$65000,8,0)</f>
        <v>กอ.รมน.</v>
      </c>
      <c r="R60" s="121"/>
      <c r="S60" s="121"/>
      <c r="T60" s="41" t="s">
        <v>180</v>
      </c>
      <c r="U60" s="122" t="str">
        <f>VLOOKUP(Z54,'ฐานข้อมูล บ.ท.ช.2ย._ห้ามลบ'!$A$2:$AE$65000,9,0)</f>
        <v>๖๗๗(๔)/๒๕๕๙</v>
      </c>
      <c r="V60" s="122"/>
      <c r="W60" s="122"/>
      <c r="X60" s="122"/>
      <c r="Y60" s="122"/>
      <c r="Z60" s="16"/>
      <c r="AE60" s="12"/>
    </row>
    <row r="61" spans="1:31" ht="18" customHeight="1" x14ac:dyDescent="0.2">
      <c r="A61" s="84" t="s">
        <v>181</v>
      </c>
      <c r="B61" s="84"/>
      <c r="C61" s="131" t="str">
        <f>VLOOKUP(Z54,'ฐานข้อมูล บ.ท.ช.2ย._ห้ามลบ'!$A$2:$AE$65000,10,0)</f>
        <v xml:space="preserve"> ๒๙ มิ.ย.๕๙</v>
      </c>
      <c r="D61" s="131"/>
      <c r="E61" s="131"/>
      <c r="F61" s="131"/>
      <c r="G61" s="42" t="s">
        <v>182</v>
      </c>
      <c r="H61" s="73"/>
      <c r="I61" s="118" t="str">
        <f>VLOOKUP(Z54,'ฐานข้อมูล บ.ท.ช.2ย._ห้ามลบ'!$A$2:$AE$65000,6,0)</f>
        <v>ผู้บังคับหน่วยเฉพาะกิจ</v>
      </c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86" t="s">
        <v>183</v>
      </c>
      <c r="V61" s="86"/>
      <c r="W61" s="132" t="str">
        <f>VLOOKUP(Z54,'ฐานข้อมูล บ.ท.ช.2ย._ห้ามลบ'!$A$2:$AE$65000,12,0)</f>
        <v xml:space="preserve"> ๑ ต.ค.๕๙</v>
      </c>
      <c r="X61" s="132"/>
      <c r="Y61" s="132"/>
      <c r="Z61" s="16"/>
      <c r="AE61" s="12"/>
    </row>
    <row r="62" spans="1:31" ht="18" customHeight="1" x14ac:dyDescent="0.2">
      <c r="D62" s="24" t="s">
        <v>184</v>
      </c>
      <c r="R62" s="129" t="str">
        <f>VLOOKUP(Z54,'ฐานข้อมูล บ.ท.ช.2ย._ห้ามลบ'!$A$2:$AE$65000,13,0)</f>
        <v>ตันหยงมัส</v>
      </c>
      <c r="S62" s="129"/>
      <c r="T62" s="129"/>
      <c r="U62" s="129"/>
      <c r="V62" s="129"/>
      <c r="W62" s="129"/>
      <c r="X62" s="129"/>
      <c r="Y62" s="129"/>
      <c r="Z62" s="16"/>
      <c r="AE62" s="12"/>
    </row>
    <row r="63" spans="1:31" ht="18" customHeight="1" x14ac:dyDescent="0.2">
      <c r="A63" s="24" t="s">
        <v>185</v>
      </c>
      <c r="C63" s="129" t="str">
        <f>VLOOKUP(Z54,'ฐานข้อมูล บ.ท.ช.2ย._ห้ามลบ'!$A$2:$AE$65000,14,0)</f>
        <v>ระแงะ</v>
      </c>
      <c r="D63" s="129"/>
      <c r="E63" s="129"/>
      <c r="F63" s="129"/>
      <c r="G63" s="129"/>
      <c r="H63" s="80" t="s">
        <v>186</v>
      </c>
      <c r="I63" s="80"/>
      <c r="J63" s="129" t="str">
        <f>VLOOKUP(Z54,'ฐานข้อมูล บ.ท.ช.2ย._ห้ามลบ'!$A$2:$AE$65000,15,0)</f>
        <v>นราธิวาส</v>
      </c>
      <c r="K63" s="129"/>
      <c r="L63" s="129"/>
      <c r="M63" s="129"/>
      <c r="N63" s="129"/>
      <c r="O63" s="129"/>
      <c r="P63" s="129"/>
      <c r="Q63" s="24" t="s">
        <v>187</v>
      </c>
      <c r="Z63" s="16"/>
      <c r="AE63" s="12"/>
    </row>
    <row r="64" spans="1:31" ht="18" customHeight="1" x14ac:dyDescent="0.2">
      <c r="C64" s="27"/>
      <c r="D64" s="88" t="s">
        <v>194</v>
      </c>
      <c r="E64" s="89"/>
      <c r="F64" s="89"/>
      <c r="G64" s="89"/>
      <c r="H64" s="83"/>
      <c r="I64" s="83"/>
      <c r="J64" s="83"/>
      <c r="K64" s="80" t="s">
        <v>188</v>
      </c>
      <c r="L64" s="80"/>
      <c r="M64" s="83"/>
      <c r="N64" s="83"/>
      <c r="O64" s="83"/>
      <c r="P64" s="24" t="s">
        <v>189</v>
      </c>
      <c r="Q64" s="24" t="s">
        <v>190</v>
      </c>
      <c r="Z64" s="16"/>
      <c r="AE64" s="12"/>
    </row>
    <row r="65" spans="1:31" ht="18" customHeight="1" x14ac:dyDescent="0.2">
      <c r="D65" s="24" t="s">
        <v>191</v>
      </c>
      <c r="F65" s="83"/>
      <c r="G65" s="83"/>
      <c r="H65" s="83"/>
      <c r="I65" s="83"/>
      <c r="J65" s="83"/>
      <c r="K65" s="80" t="s">
        <v>192</v>
      </c>
      <c r="L65" s="80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16"/>
      <c r="AE65" s="12"/>
    </row>
    <row r="66" spans="1:31" ht="18" customHeight="1" x14ac:dyDescent="0.2">
      <c r="C66" s="28"/>
      <c r="D66" s="88" t="s">
        <v>193</v>
      </c>
      <c r="E66" s="79"/>
      <c r="F66" s="79"/>
      <c r="G66" s="79"/>
      <c r="H66" s="90"/>
      <c r="I66" s="90"/>
      <c r="J66" s="90"/>
      <c r="K66" s="80" t="s">
        <v>188</v>
      </c>
      <c r="L66" s="80"/>
      <c r="M66" s="90"/>
      <c r="N66" s="90"/>
      <c r="O66" s="90"/>
      <c r="P66" s="24" t="s">
        <v>189</v>
      </c>
      <c r="Q66" s="24" t="s">
        <v>190</v>
      </c>
      <c r="Z66" s="16"/>
      <c r="AE66" s="12"/>
    </row>
    <row r="67" spans="1:31" ht="18" customHeight="1" x14ac:dyDescent="0.2">
      <c r="D67" s="24" t="s">
        <v>191</v>
      </c>
      <c r="F67" s="79"/>
      <c r="G67" s="79"/>
      <c r="H67" s="79"/>
      <c r="I67" s="79"/>
      <c r="J67" s="79"/>
      <c r="K67" s="80" t="s">
        <v>192</v>
      </c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AE67" s="12"/>
    </row>
    <row r="68" spans="1:31" ht="18" customHeight="1" x14ac:dyDescent="0.2">
      <c r="C68" s="28"/>
      <c r="D68" s="81" t="s">
        <v>195</v>
      </c>
      <c r="E68" s="82"/>
      <c r="F68" s="82"/>
      <c r="G68" s="82"/>
      <c r="H68" s="83"/>
      <c r="I68" s="83"/>
      <c r="J68" s="83"/>
      <c r="K68" s="80" t="s">
        <v>188</v>
      </c>
      <c r="L68" s="80"/>
      <c r="M68" s="83"/>
      <c r="N68" s="83"/>
      <c r="O68" s="83"/>
      <c r="P68" s="24" t="s">
        <v>189</v>
      </c>
      <c r="Q68" s="24" t="s">
        <v>190</v>
      </c>
      <c r="AE68" s="12"/>
    </row>
    <row r="69" spans="1:31" ht="18" customHeight="1" x14ac:dyDescent="0.2">
      <c r="D69" s="24" t="s">
        <v>191</v>
      </c>
      <c r="F69" s="83"/>
      <c r="G69" s="83"/>
      <c r="H69" s="83"/>
      <c r="I69" s="83"/>
      <c r="J69" s="83"/>
      <c r="K69" s="80" t="s">
        <v>192</v>
      </c>
      <c r="L69" s="80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AE69" s="12"/>
    </row>
    <row r="70" spans="1:31" ht="18" customHeight="1" x14ac:dyDescent="0.2">
      <c r="C70" s="28"/>
      <c r="D70" s="88" t="s">
        <v>196</v>
      </c>
      <c r="E70" s="89"/>
      <c r="F70" s="89"/>
      <c r="G70" s="89"/>
      <c r="H70" s="89"/>
      <c r="I70" s="90"/>
      <c r="J70" s="90"/>
      <c r="K70" s="80" t="s">
        <v>188</v>
      </c>
      <c r="L70" s="80"/>
      <c r="M70" s="83"/>
      <c r="N70" s="83"/>
      <c r="O70" s="83"/>
      <c r="P70" s="24" t="s">
        <v>189</v>
      </c>
      <c r="Q70" s="24" t="s">
        <v>190</v>
      </c>
      <c r="AE70" s="12"/>
    </row>
    <row r="71" spans="1:31" ht="18" customHeight="1" x14ac:dyDescent="0.2">
      <c r="D71" s="24" t="s">
        <v>191</v>
      </c>
      <c r="F71" s="83"/>
      <c r="G71" s="83"/>
      <c r="H71" s="83"/>
      <c r="I71" s="83"/>
      <c r="J71" s="83"/>
      <c r="K71" s="80" t="s">
        <v>192</v>
      </c>
      <c r="L71" s="80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AE71" s="12"/>
    </row>
    <row r="72" spans="1:31" s="36" customFormat="1" ht="18" customHeight="1" x14ac:dyDescent="0.5">
      <c r="A72" s="45"/>
      <c r="B72" s="45"/>
      <c r="C72" s="46"/>
      <c r="D72" s="39" t="s">
        <v>358</v>
      </c>
      <c r="E72" s="45"/>
      <c r="F72" s="69"/>
      <c r="G72" s="69"/>
      <c r="H72" s="69"/>
      <c r="I72" s="69"/>
      <c r="J72" s="69"/>
      <c r="K72" s="72"/>
      <c r="L72" s="72"/>
      <c r="M72" s="73"/>
      <c r="N72" s="49"/>
      <c r="O72" s="49"/>
      <c r="P72" s="49"/>
      <c r="Q72" s="49"/>
      <c r="R72" s="49"/>
      <c r="S72" s="49"/>
      <c r="T72" s="73"/>
      <c r="U72" s="73"/>
      <c r="V72" s="73"/>
      <c r="W72" s="73"/>
      <c r="X72" s="73"/>
      <c r="Y72" s="73"/>
    </row>
    <row r="73" spans="1:31" s="36" customFormat="1" ht="18" customHeight="1" x14ac:dyDescent="0.5">
      <c r="A73" s="45"/>
      <c r="B73" s="45"/>
      <c r="C73" s="45"/>
      <c r="D73" s="85" t="s">
        <v>359</v>
      </c>
      <c r="E73" s="85"/>
      <c r="F73" s="44"/>
      <c r="G73" s="44"/>
      <c r="H73" s="86" t="s">
        <v>188</v>
      </c>
      <c r="I73" s="86"/>
      <c r="J73" s="44"/>
      <c r="K73" s="44"/>
      <c r="L73" s="44"/>
      <c r="M73" s="85" t="s">
        <v>360</v>
      </c>
      <c r="N73" s="85"/>
      <c r="O73" s="50"/>
      <c r="P73" s="50"/>
      <c r="Q73" s="50"/>
      <c r="R73" s="42"/>
      <c r="S73" s="42"/>
      <c r="T73" s="42"/>
      <c r="U73" s="42"/>
      <c r="V73" s="42"/>
      <c r="W73" s="42"/>
      <c r="X73" s="42"/>
      <c r="Y73" s="42"/>
    </row>
    <row r="74" spans="1:31" s="36" customFormat="1" ht="18" customHeight="1" x14ac:dyDescent="0.5">
      <c r="A74" s="45"/>
      <c r="B74" s="45"/>
      <c r="C74" s="45"/>
      <c r="D74" s="39" t="s">
        <v>191</v>
      </c>
      <c r="E74" s="45"/>
      <c r="F74" s="98"/>
      <c r="G74" s="98"/>
      <c r="H74" s="98"/>
      <c r="I74" s="98"/>
      <c r="J74" s="98"/>
      <c r="K74" s="93" t="s">
        <v>192</v>
      </c>
      <c r="L74" s="93"/>
      <c r="M74" s="44"/>
      <c r="N74" s="44"/>
      <c r="O74" s="44"/>
      <c r="P74" s="44"/>
      <c r="Q74" s="44"/>
      <c r="R74" s="42"/>
      <c r="S74" s="42"/>
      <c r="T74" s="42"/>
      <c r="U74" s="42"/>
      <c r="V74" s="42"/>
      <c r="W74" s="42"/>
      <c r="X74" s="42"/>
      <c r="Y74" s="42"/>
    </row>
    <row r="75" spans="1:31" ht="18" customHeight="1" x14ac:dyDescent="0.2">
      <c r="C75" s="30" t="s">
        <v>430</v>
      </c>
      <c r="D75" s="24" t="s">
        <v>197</v>
      </c>
    </row>
    <row r="76" spans="1:31" ht="18" customHeight="1" x14ac:dyDescent="0.2">
      <c r="D76" s="24" t="s">
        <v>198</v>
      </c>
      <c r="T76" s="83" t="s">
        <v>205</v>
      </c>
      <c r="U76" s="83"/>
      <c r="V76" s="83"/>
      <c r="W76" s="83"/>
      <c r="X76" s="83"/>
      <c r="Y76" s="83"/>
    </row>
    <row r="77" spans="1:31" ht="18" customHeight="1" x14ac:dyDescent="0.2">
      <c r="A77" s="80" t="s">
        <v>181</v>
      </c>
      <c r="B77" s="80"/>
      <c r="C77" s="83" t="s">
        <v>108</v>
      </c>
      <c r="D77" s="83"/>
      <c r="E77" s="83"/>
      <c r="F77" s="83"/>
      <c r="G77" s="83"/>
      <c r="H77" s="80" t="s">
        <v>199</v>
      </c>
      <c r="I77" s="80"/>
      <c r="J77" s="80"/>
      <c r="K77" s="80"/>
      <c r="L77" s="80"/>
      <c r="M77" s="80"/>
      <c r="N77" s="83" t="s">
        <v>108</v>
      </c>
      <c r="O77" s="83"/>
      <c r="P77" s="83"/>
      <c r="Q77" s="83"/>
      <c r="R77" s="83"/>
      <c r="S77" s="24" t="s">
        <v>200</v>
      </c>
      <c r="T77" s="83" t="s">
        <v>108</v>
      </c>
      <c r="U77" s="83"/>
      <c r="V77" s="83"/>
      <c r="W77" s="83"/>
      <c r="X77" s="83"/>
      <c r="Y77" s="83"/>
    </row>
    <row r="78" spans="1:31" ht="18" customHeight="1" x14ac:dyDescent="0.2">
      <c r="A78" s="80" t="s">
        <v>201</v>
      </c>
      <c r="B78" s="80"/>
      <c r="C78" s="90" t="s">
        <v>108</v>
      </c>
      <c r="D78" s="90"/>
      <c r="E78" s="90"/>
      <c r="F78" s="90"/>
      <c r="G78" s="90"/>
      <c r="H78" s="80" t="s">
        <v>192</v>
      </c>
      <c r="I78" s="80"/>
      <c r="J78" s="83" t="s">
        <v>108</v>
      </c>
      <c r="K78" s="83"/>
      <c r="L78" s="83"/>
      <c r="M78" s="79" t="s">
        <v>202</v>
      </c>
      <c r="N78" s="79"/>
      <c r="O78" s="90" t="s">
        <v>108</v>
      </c>
      <c r="P78" s="90"/>
      <c r="Q78" s="24" t="s">
        <v>189</v>
      </c>
    </row>
    <row r="79" spans="1:31" ht="18" customHeight="1" x14ac:dyDescent="0.2">
      <c r="D79" s="80" t="s">
        <v>203</v>
      </c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125" t="str">
        <f>VLOOKUP(Z54,'ฐานข้อมูล บ.ท.ช.2ย._ห้ามลบ'!$A$2:$AE$65000,16,0)</f>
        <v>-</v>
      </c>
      <c r="T79" s="125"/>
      <c r="U79" s="125"/>
      <c r="V79" s="125"/>
      <c r="W79" s="125"/>
      <c r="X79" s="125"/>
      <c r="Y79" s="24" t="s">
        <v>204</v>
      </c>
    </row>
    <row r="80" spans="1:31" ht="18" customHeight="1" x14ac:dyDescent="0.2">
      <c r="A80" s="80" t="s">
        <v>206</v>
      </c>
      <c r="B80" s="80"/>
      <c r="C80" s="80"/>
      <c r="D80" s="80"/>
      <c r="E80" s="125" t="str">
        <f>VLOOKUP(Z54,'ฐานข้อมูล บ.ท.ช.2ย._ห้ามลบ'!$A$2:$AE$65000,17,0)</f>
        <v xml:space="preserve"> -</v>
      </c>
      <c r="F80" s="125"/>
      <c r="G80" s="125"/>
      <c r="H80" s="125"/>
      <c r="I80" s="24" t="s">
        <v>207</v>
      </c>
      <c r="L80" s="125" t="str">
        <f>VLOOKUP(Z54,'ฐานข้อมูล บ.ท.ช.2ย._ห้ามลบ'!$A$2:$AE$65000,18,0)</f>
        <v xml:space="preserve"> -</v>
      </c>
      <c r="M80" s="125"/>
      <c r="N80" s="125"/>
      <c r="O80" s="125"/>
      <c r="P80" s="125"/>
      <c r="Q80" s="125"/>
      <c r="R80" s="24" t="s">
        <v>208</v>
      </c>
      <c r="U80" s="125" t="str">
        <f>VLOOKUP(Z54,'ฐานข้อมูล บ.ท.ช.2ย._ห้ามลบ'!$A$2:$AE$65000,19,0)</f>
        <v xml:space="preserve"> -</v>
      </c>
      <c r="V80" s="125"/>
      <c r="W80" s="125"/>
      <c r="X80" s="125"/>
      <c r="Y80" s="125"/>
    </row>
    <row r="82" spans="1:35" ht="18" customHeight="1" x14ac:dyDescent="0.2">
      <c r="K82" s="24" t="s">
        <v>209</v>
      </c>
      <c r="M82" s="123" t="str">
        <f>VLOOKUP(Z54,'ฐานข้อมูล บ.ท.ช.2ย._ห้ามลบ'!$A$2:$AE$65000,20,0)</f>
        <v>พ.อ.</v>
      </c>
      <c r="N82" s="123"/>
      <c r="O82" s="31"/>
      <c r="P82" s="31"/>
      <c r="Q82" s="31"/>
      <c r="R82" s="31"/>
      <c r="S82" s="31"/>
      <c r="T82" s="31"/>
      <c r="U82" s="31"/>
      <c r="V82" s="12"/>
      <c r="W82" s="12"/>
    </row>
    <row r="83" spans="1:35" ht="18" customHeight="1" x14ac:dyDescent="0.2">
      <c r="N83" s="68" t="s">
        <v>210</v>
      </c>
      <c r="O83" s="14"/>
      <c r="P83" s="127" t="str">
        <f>VLOOKUP(Z54,'ฐานข้อมูล บ.ท.ช.2ย._ห้ามลบ'!$A$2:$AE$65000,21,0)</f>
        <v>อิศรา</v>
      </c>
      <c r="Q83" s="127"/>
      <c r="R83" s="14"/>
      <c r="S83" s="127" t="str">
        <f>VLOOKUP(Z54,'ฐานข้อมูล บ.ท.ช.2ย._ห้ามลบ'!$A$2:$AE$65000,22,0)</f>
        <v>จันทะกระยอม</v>
      </c>
      <c r="T83" s="127"/>
      <c r="U83" s="127"/>
      <c r="V83" s="12" t="s">
        <v>211</v>
      </c>
      <c r="W83" s="12"/>
    </row>
    <row r="84" spans="1:35" ht="18" customHeight="1" x14ac:dyDescent="0.2">
      <c r="K84" s="91" t="s">
        <v>0</v>
      </c>
      <c r="L84" s="91"/>
      <c r="M84" s="91"/>
      <c r="N84" s="91"/>
      <c r="O84" s="126" t="str">
        <f>VLOOKUP(Z54,'ฐานข้อมูล บ.ท.ช.2ย._ห้ามลบ'!$A$2:$AE$65000,4,0)</f>
        <v>ผบ.กรม ทพ.๔๕</v>
      </c>
      <c r="P84" s="126"/>
      <c r="Q84" s="126"/>
      <c r="R84" s="126"/>
      <c r="S84" s="126"/>
      <c r="T84" s="126"/>
      <c r="U84" s="126"/>
      <c r="V84" s="126"/>
      <c r="W84" s="126"/>
      <c r="X84" s="126"/>
    </row>
    <row r="85" spans="1:35" s="71" customFormat="1" ht="18" customHeight="1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 t="s">
        <v>212</v>
      </c>
      <c r="N85" s="83"/>
      <c r="O85" s="83"/>
      <c r="P85" s="83"/>
      <c r="Q85" s="24" t="s">
        <v>213</v>
      </c>
      <c r="R85" s="124" t="str">
        <f>+$AA$14</f>
        <v>ตุลาคม</v>
      </c>
      <c r="S85" s="124"/>
      <c r="T85" s="124"/>
      <c r="U85" s="124"/>
      <c r="V85" s="24" t="s">
        <v>214</v>
      </c>
      <c r="W85" s="125">
        <f>+$AA$18</f>
        <v>2563</v>
      </c>
      <c r="X85" s="125"/>
      <c r="Y85" s="125"/>
      <c r="Z85" s="15"/>
      <c r="AA85" s="12"/>
      <c r="AB85" s="12"/>
      <c r="AC85" s="12"/>
      <c r="AD85" s="12"/>
      <c r="AE85" s="70"/>
      <c r="AF85" s="12"/>
      <c r="AG85" s="12"/>
      <c r="AH85" s="12"/>
      <c r="AI85" s="12"/>
    </row>
    <row r="86" spans="1:35" s="71" customFormat="1" ht="18" customHeight="1" thickBot="1" x14ac:dyDescent="0.25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15"/>
      <c r="AA86" s="12"/>
      <c r="AB86" s="12"/>
      <c r="AC86" s="12"/>
      <c r="AD86" s="12"/>
      <c r="AE86" s="70"/>
      <c r="AF86" s="12"/>
      <c r="AG86" s="12"/>
      <c r="AH86" s="12"/>
      <c r="AI86" s="12"/>
    </row>
    <row r="87" spans="1:35" s="73" customFormat="1" ht="18" customHeight="1" x14ac:dyDescent="0.2">
      <c r="A87" s="39"/>
      <c r="B87" s="39"/>
      <c r="C87" s="97" t="s">
        <v>215</v>
      </c>
      <c r="D87" s="97"/>
      <c r="E87" s="97"/>
      <c r="F87" s="97"/>
      <c r="G87" s="97"/>
      <c r="H87" s="97"/>
      <c r="I87" s="97"/>
      <c r="J87" s="97"/>
      <c r="K87" s="97"/>
      <c r="L87" s="97"/>
      <c r="M87" s="118" t="str">
        <f>CONCATENATE(J54,"   ",N54)</f>
        <v>พ.อ.อิศรา   จันทะกระยอม</v>
      </c>
      <c r="N87" s="118"/>
      <c r="O87" s="118"/>
      <c r="P87" s="118"/>
      <c r="Q87" s="118"/>
      <c r="R87" s="118"/>
      <c r="S87" s="118"/>
      <c r="T87" s="84" t="s">
        <v>363</v>
      </c>
      <c r="U87" s="84"/>
      <c r="V87" s="84"/>
      <c r="W87" s="84"/>
      <c r="X87" s="84"/>
      <c r="Y87" s="84"/>
    </row>
    <row r="88" spans="1:35" s="73" customFormat="1" ht="18" customHeight="1" x14ac:dyDescent="0.2">
      <c r="D88" s="51"/>
      <c r="E88" s="94" t="s">
        <v>364</v>
      </c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</row>
    <row r="89" spans="1:35" s="73" customFormat="1" ht="18" customHeight="1" x14ac:dyDescent="0.2">
      <c r="A89" s="84" t="s">
        <v>365</v>
      </c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</row>
    <row r="90" spans="1:35" s="73" customFormat="1" ht="18" customHeight="1" x14ac:dyDescent="0.2">
      <c r="A90" s="39"/>
      <c r="B90" s="39"/>
      <c r="C90" s="39"/>
      <c r="D90" s="78" t="s">
        <v>430</v>
      </c>
      <c r="E90" s="94" t="s">
        <v>366</v>
      </c>
      <c r="F90" s="84"/>
      <c r="G90" s="84"/>
      <c r="H90" s="84"/>
      <c r="I90" s="84"/>
      <c r="J90" s="84"/>
      <c r="K90" s="8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39"/>
    </row>
    <row r="91" spans="1:35" s="73" customFormat="1" ht="10.5" customHeight="1" x14ac:dyDescent="0.2">
      <c r="A91" s="39"/>
      <c r="B91" s="39"/>
      <c r="C91" s="39"/>
      <c r="D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39"/>
    </row>
    <row r="92" spans="1:35" s="71" customFormat="1" ht="18" customHeight="1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 t="s">
        <v>216</v>
      </c>
      <c r="K92" s="24"/>
      <c r="L92" s="123" t="str">
        <f>+$AA$7</f>
        <v>พล.ท.</v>
      </c>
      <c r="M92" s="123"/>
      <c r="N92" s="31"/>
      <c r="O92" s="31"/>
      <c r="P92" s="31"/>
      <c r="Q92" s="31"/>
      <c r="R92" s="31"/>
      <c r="S92" s="12"/>
      <c r="T92" s="12"/>
      <c r="U92" s="12"/>
      <c r="V92" s="24"/>
      <c r="W92" s="24"/>
      <c r="X92" s="24"/>
      <c r="Y92" s="24"/>
      <c r="Z92" s="15"/>
      <c r="AA92" s="12"/>
      <c r="AB92" s="12"/>
      <c r="AC92" s="12"/>
      <c r="AD92" s="12"/>
      <c r="AE92" s="70"/>
      <c r="AF92" s="12"/>
      <c r="AG92" s="12"/>
      <c r="AH92" s="12"/>
      <c r="AI92" s="12"/>
    </row>
    <row r="93" spans="1:35" s="71" customFormat="1" ht="18" customHeight="1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68" t="s">
        <v>210</v>
      </c>
      <c r="N93" s="124" t="str">
        <f>+$AA$8</f>
        <v>พรศักดิ์   พูลสวัสดิ์</v>
      </c>
      <c r="O93" s="124"/>
      <c r="P93" s="124"/>
      <c r="Q93" s="124"/>
      <c r="R93" s="124"/>
      <c r="S93" s="12" t="s">
        <v>211</v>
      </c>
      <c r="T93" s="12"/>
      <c r="U93" s="12"/>
      <c r="V93" s="24"/>
      <c r="W93" s="24"/>
      <c r="X93" s="24"/>
      <c r="Y93" s="24"/>
      <c r="Z93" s="15"/>
      <c r="AA93" s="12"/>
      <c r="AB93" s="12"/>
      <c r="AC93" s="12"/>
      <c r="AD93" s="12"/>
      <c r="AE93" s="70"/>
      <c r="AF93" s="12"/>
      <c r="AG93" s="12"/>
      <c r="AH93" s="12"/>
      <c r="AI93" s="12"/>
    </row>
    <row r="94" spans="1:35" s="71" customFormat="1" ht="18" customHeight="1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79" t="s">
        <v>0</v>
      </c>
      <c r="L94" s="79"/>
      <c r="M94" s="79"/>
      <c r="N94" s="124" t="str">
        <f>+$AA$10</f>
        <v>มทภ.๔</v>
      </c>
      <c r="O94" s="124"/>
      <c r="P94" s="124"/>
      <c r="Q94" s="124"/>
      <c r="R94" s="124"/>
      <c r="S94" s="12"/>
      <c r="T94" s="12"/>
      <c r="U94" s="12"/>
      <c r="V94" s="24"/>
      <c r="W94" s="24"/>
      <c r="X94" s="24"/>
      <c r="Y94" s="24"/>
      <c r="Z94" s="15"/>
      <c r="AA94" s="12"/>
      <c r="AB94" s="12"/>
      <c r="AC94" s="12"/>
      <c r="AD94" s="12"/>
      <c r="AE94" s="70"/>
      <c r="AF94" s="12"/>
      <c r="AG94" s="12"/>
      <c r="AH94" s="12"/>
      <c r="AI94" s="12"/>
    </row>
    <row r="95" spans="1:35" s="71" customFormat="1" ht="18" customHeight="1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91" t="s">
        <v>212</v>
      </c>
      <c r="L95" s="91"/>
      <c r="M95" s="91"/>
      <c r="N95" s="90"/>
      <c r="O95" s="90"/>
      <c r="P95" s="96" t="s">
        <v>213</v>
      </c>
      <c r="Q95" s="96"/>
      <c r="R95" s="124" t="str">
        <f>+$AA$14</f>
        <v>ตุลาคม</v>
      </c>
      <c r="S95" s="125"/>
      <c r="T95" s="125"/>
      <c r="U95" s="79" t="s">
        <v>214</v>
      </c>
      <c r="V95" s="79"/>
      <c r="W95" s="125">
        <f>+$AA$18</f>
        <v>2563</v>
      </c>
      <c r="X95" s="125"/>
      <c r="Y95" s="125"/>
      <c r="Z95" s="15"/>
      <c r="AA95" s="12"/>
      <c r="AB95" s="12"/>
      <c r="AC95" s="12"/>
      <c r="AD95" s="12"/>
      <c r="AE95" s="70"/>
      <c r="AF95" s="12"/>
      <c r="AG95" s="12"/>
      <c r="AH95" s="12"/>
      <c r="AI95" s="12"/>
    </row>
    <row r="96" spans="1:35" s="71" customFormat="1" ht="18" customHeight="1" x14ac:dyDescent="0.2">
      <c r="A96" s="24"/>
      <c r="B96" s="24"/>
      <c r="C96" s="24"/>
      <c r="D96" s="80" t="s">
        <v>367</v>
      </c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15"/>
      <c r="AA96" s="12"/>
      <c r="AB96" s="12"/>
      <c r="AC96" s="12"/>
      <c r="AD96" s="12"/>
      <c r="AE96" s="70"/>
      <c r="AF96" s="12"/>
      <c r="AG96" s="12"/>
      <c r="AH96" s="12"/>
      <c r="AI96" s="12"/>
    </row>
    <row r="97" spans="1:35" s="71" customFormat="1" ht="18" customHeight="1" x14ac:dyDescent="0.2">
      <c r="A97" s="80" t="s">
        <v>368</v>
      </c>
      <c r="B97" s="8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15"/>
      <c r="AA97" s="12"/>
      <c r="AB97" s="12"/>
      <c r="AC97" s="12"/>
      <c r="AD97" s="12"/>
      <c r="AE97" s="70"/>
      <c r="AF97" s="12"/>
      <c r="AG97" s="12"/>
      <c r="AH97" s="12"/>
      <c r="AI97" s="12"/>
    </row>
    <row r="98" spans="1:35" ht="18" customHeight="1" x14ac:dyDescent="0.2">
      <c r="A98" s="33" t="s">
        <v>352</v>
      </c>
      <c r="D98" s="24" t="s">
        <v>354</v>
      </c>
    </row>
    <row r="99" spans="1:35" ht="18" customHeight="1" x14ac:dyDescent="0.2">
      <c r="D99" s="24" t="s">
        <v>353</v>
      </c>
      <c r="Z99" s="11"/>
    </row>
    <row r="100" spans="1:35" ht="18" customHeight="1" x14ac:dyDescent="0.2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 t="s">
        <v>369</v>
      </c>
      <c r="R100" s="39"/>
      <c r="S100" s="39"/>
      <c r="T100" s="39"/>
      <c r="U100" s="39"/>
      <c r="V100" s="39"/>
      <c r="W100" s="39"/>
      <c r="X100" s="39"/>
      <c r="Y100" s="39"/>
      <c r="Z100" s="11"/>
    </row>
    <row r="101" spans="1:35" ht="18" customHeight="1" x14ac:dyDescent="0.2">
      <c r="A101" s="100" t="s">
        <v>174</v>
      </c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1"/>
    </row>
    <row r="102" spans="1:35" ht="18" customHeight="1" x14ac:dyDescent="0.2">
      <c r="A102" s="101" t="s">
        <v>172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1"/>
      <c r="S102" s="101"/>
      <c r="T102" s="101"/>
      <c r="U102" s="101"/>
      <c r="V102" s="101"/>
      <c r="W102" s="101"/>
      <c r="X102" s="101"/>
      <c r="Y102" s="101"/>
      <c r="Z102" s="11"/>
      <c r="AE102" s="12"/>
    </row>
    <row r="103" spans="1:35" ht="18" customHeight="1" thickBot="1" x14ac:dyDescent="0.25">
      <c r="A103" s="102" t="s">
        <v>173</v>
      </c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1" t="s">
        <v>268</v>
      </c>
      <c r="AE103" s="12"/>
    </row>
    <row r="104" spans="1:35" ht="18" customHeight="1" x14ac:dyDescent="0.2">
      <c r="A104" s="12"/>
      <c r="B104" s="12"/>
      <c r="C104" s="12"/>
      <c r="D104" s="82" t="s">
        <v>175</v>
      </c>
      <c r="E104" s="82"/>
      <c r="F104" s="82"/>
      <c r="G104" s="82"/>
      <c r="H104" s="82"/>
      <c r="I104" s="82"/>
      <c r="J104" s="128" t="str">
        <f>VLOOKUP(Z104,'ฐานข้อมูล บ.ท.ช.2ย._ห้ามลบ'!$A$2:$AE$65000,2,0)</f>
        <v>พ.อ.ชุติเดช</v>
      </c>
      <c r="K104" s="128"/>
      <c r="L104" s="128"/>
      <c r="M104" s="128"/>
      <c r="N104" s="128" t="str">
        <f>VLOOKUP(Z104,'ฐานข้อมูล บ.ท.ช.2ย._ห้ามลบ'!$A$2:$AE$65000,3,0)</f>
        <v>ชวณิชย์</v>
      </c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3">
        <f>Z54+1</f>
        <v>3</v>
      </c>
      <c r="AE104" s="12"/>
    </row>
    <row r="105" spans="1:35" ht="18" customHeight="1" x14ac:dyDescent="0.2">
      <c r="A105" s="12" t="s">
        <v>176</v>
      </c>
      <c r="B105" s="12"/>
      <c r="C105" s="12"/>
      <c r="D105" s="129" t="str">
        <f>VLOOKUP(Z104,'ฐานข้อมูล บ.ท.ช.2ย._ห้ามลบ'!$A$2:$AE$65000,4,0)</f>
        <v>รอง ผบ.กรม ทพ.๔๕</v>
      </c>
      <c r="E105" s="129"/>
      <c r="F105" s="129"/>
      <c r="G105" s="129"/>
      <c r="H105" s="129"/>
      <c r="I105" s="129"/>
      <c r="J105" s="129"/>
      <c r="K105" s="129"/>
      <c r="L105" s="129"/>
      <c r="M105" s="129"/>
      <c r="N105" s="129"/>
      <c r="O105" s="129"/>
      <c r="P105" s="129"/>
      <c r="Q105" s="89" t="s">
        <v>179</v>
      </c>
      <c r="R105" s="89"/>
      <c r="S105" s="14"/>
      <c r="T105" s="14" t="str">
        <f>VLOOKUP(Z104,'ฐานข้อมูล บ.ท.ช.2ย._ห้ามลบ'!$A$2:$AE$65000,5,0)</f>
        <v>กรม ทพ.๔๕</v>
      </c>
      <c r="U105" s="14"/>
      <c r="V105" s="14"/>
      <c r="W105" s="14"/>
      <c r="X105" s="14"/>
      <c r="Y105" s="14"/>
      <c r="AE105" s="12"/>
    </row>
    <row r="106" spans="1:35" s="71" customFormat="1" ht="18" customHeight="1" x14ac:dyDescent="0.2">
      <c r="A106" s="12" t="s">
        <v>177</v>
      </c>
      <c r="B106" s="12"/>
      <c r="C106" s="12"/>
      <c r="D106" s="12"/>
      <c r="E106" s="12"/>
      <c r="F106" s="12"/>
      <c r="G106" s="125">
        <f>VLOOKUP(Z104,'ฐานข้อมูล บ.ท.ช.2ย._ห้ามลบ'!$A$2:$AE$65000,7,0)</f>
        <v>2559</v>
      </c>
      <c r="H106" s="125"/>
      <c r="I106" s="125"/>
      <c r="J106" s="125"/>
      <c r="K106" s="82" t="s">
        <v>355</v>
      </c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16"/>
    </row>
    <row r="107" spans="1:35" s="71" customFormat="1" ht="18" customHeight="1" x14ac:dyDescent="0.2">
      <c r="A107" s="71" t="s">
        <v>356</v>
      </c>
      <c r="Z107" s="16"/>
    </row>
    <row r="108" spans="1:35" ht="18" customHeight="1" x14ac:dyDescent="0.2">
      <c r="A108" s="21"/>
      <c r="B108" s="21"/>
      <c r="C108" s="21"/>
      <c r="D108" s="71" t="s">
        <v>178</v>
      </c>
      <c r="E108" s="71"/>
      <c r="F108" s="71"/>
      <c r="G108" s="71"/>
      <c r="H108" s="71"/>
      <c r="I108" s="71"/>
      <c r="J108" s="71"/>
      <c r="K108" s="21"/>
      <c r="L108" s="21"/>
      <c r="M108" s="21"/>
      <c r="N108" s="21"/>
      <c r="O108" s="21"/>
      <c r="P108" s="21"/>
      <c r="Q108" s="21"/>
      <c r="R108" s="22"/>
      <c r="S108" s="129" t="str">
        <f>VLOOKUP(Z104,'ฐานข้อมูล บ.ท.ช.2ย._ห้ามลบ'!$A$2:$AE$65000,8,0)</f>
        <v>กอ.รมน.</v>
      </c>
      <c r="T108" s="129"/>
      <c r="U108" s="129"/>
      <c r="V108" s="129"/>
      <c r="W108" s="129"/>
      <c r="X108" s="129"/>
      <c r="Y108" s="129"/>
      <c r="Z108" s="16"/>
      <c r="AE108" s="12"/>
    </row>
    <row r="109" spans="1:35" ht="18" customHeight="1" x14ac:dyDescent="0.2">
      <c r="A109" s="12" t="s">
        <v>180</v>
      </c>
      <c r="B109" s="129" t="str">
        <f>VLOOKUP(Z104,'ฐานข้อมูล บ.ท.ช.2ย._ห้ามลบ'!$A$2:$AE$65000,9,0)</f>
        <v>๑๖๓(๔)/๒๕๕๙</v>
      </c>
      <c r="C109" s="129"/>
      <c r="D109" s="129"/>
      <c r="E109" s="129"/>
      <c r="F109" s="129"/>
      <c r="G109" s="129"/>
      <c r="H109" s="12" t="s">
        <v>217</v>
      </c>
      <c r="I109" s="12"/>
      <c r="J109" s="125" t="str">
        <f>VLOOKUP(Z104,'ฐานข้อมูล บ.ท.ช.2ย._ห้ามลบ'!$A$2:$AE$65000,10,0)</f>
        <v xml:space="preserve"> ๔ มี.ค.๕๙</v>
      </c>
      <c r="K109" s="125"/>
      <c r="L109" s="125"/>
      <c r="M109" s="125"/>
      <c r="N109" s="12" t="s">
        <v>182</v>
      </c>
      <c r="O109" s="12"/>
      <c r="P109" s="22"/>
      <c r="Q109" s="129" t="str">
        <f>VLOOKUP(Z104,'ฐานข้อมูล บ.ท.ช.2ย._ห้ามลบ'!$A$2:$AE$65000,6,0)</f>
        <v>รองผู้บังคับหน่วยเฉพาะกิจ</v>
      </c>
      <c r="R109" s="129"/>
      <c r="S109" s="129"/>
      <c r="T109" s="129"/>
      <c r="U109" s="129"/>
      <c r="V109" s="129"/>
      <c r="W109" s="129"/>
      <c r="X109" s="129"/>
      <c r="Y109" s="129"/>
      <c r="Z109" s="23"/>
      <c r="AE109" s="12"/>
    </row>
    <row r="110" spans="1:35" ht="18" customHeight="1" x14ac:dyDescent="0.2">
      <c r="A110" s="39" t="s">
        <v>183</v>
      </c>
      <c r="B110" s="39"/>
      <c r="C110" s="40"/>
      <c r="D110" s="130" t="str">
        <f>VLOOKUP(Z104,'ฐานข้อมูล บ.ท.ช.2ย._ห้ามลบ'!$A$2:$AE$65000,11,0)</f>
        <v xml:space="preserve">  ๑ ต.ค.๕๘</v>
      </c>
      <c r="E110" s="130"/>
      <c r="F110" s="130"/>
      <c r="G110" s="130"/>
      <c r="H110" s="130"/>
      <c r="I110" s="130"/>
      <c r="J110" s="86" t="s">
        <v>357</v>
      </c>
      <c r="K110" s="86"/>
      <c r="L110" s="86"/>
      <c r="M110" s="86"/>
      <c r="N110" s="86"/>
      <c r="O110" s="86"/>
      <c r="P110" s="86"/>
      <c r="Q110" s="121" t="str">
        <f>VLOOKUP(Z104,'ฐานข้อมูล บ.ท.ช.2ย._ห้ามลบ'!$A$2:$AE$65000,8,0)</f>
        <v>กอ.รมน.</v>
      </c>
      <c r="R110" s="121"/>
      <c r="S110" s="121"/>
      <c r="T110" s="41" t="s">
        <v>180</v>
      </c>
      <c r="U110" s="122" t="str">
        <f>VLOOKUP(Z104,'ฐานข้อมูล บ.ท.ช.2ย._ห้ามลบ'!$A$2:$AE$65000,9,0)</f>
        <v>๑๖๓(๔)/๒๕๕๙</v>
      </c>
      <c r="V110" s="122"/>
      <c r="W110" s="122"/>
      <c r="X110" s="122"/>
      <c r="Y110" s="122"/>
      <c r="Z110" s="16"/>
      <c r="AE110" s="12"/>
    </row>
    <row r="111" spans="1:35" ht="18" customHeight="1" x14ac:dyDescent="0.2">
      <c r="A111" s="84" t="s">
        <v>181</v>
      </c>
      <c r="B111" s="84"/>
      <c r="C111" s="131" t="str">
        <f>VLOOKUP(Z104,'ฐานข้อมูล บ.ท.ช.2ย._ห้ามลบ'!$A$2:$AE$65000,10,0)</f>
        <v xml:space="preserve"> ๔ มี.ค.๕๙</v>
      </c>
      <c r="D111" s="131"/>
      <c r="E111" s="131"/>
      <c r="F111" s="131"/>
      <c r="G111" s="42" t="s">
        <v>182</v>
      </c>
      <c r="H111" s="73"/>
      <c r="I111" s="118" t="str">
        <f>VLOOKUP(Z104,'ฐานข้อมูล บ.ท.ช.2ย._ห้ามลบ'!$A$2:$AE$65000,6,0)</f>
        <v>รองผู้บังคับหน่วยเฉพาะกิจ</v>
      </c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86" t="s">
        <v>183</v>
      </c>
      <c r="V111" s="86"/>
      <c r="W111" s="132" t="str">
        <f>VLOOKUP(Z104,'ฐานข้อมูล บ.ท.ช.2ย._ห้ามลบ'!$A$2:$AE$65000,12,0)</f>
        <v xml:space="preserve"> ๑ ต.ค.๕๙</v>
      </c>
      <c r="X111" s="132"/>
      <c r="Y111" s="132"/>
      <c r="Z111" s="16"/>
      <c r="AE111" s="12"/>
    </row>
    <row r="112" spans="1:35" ht="18" customHeight="1" x14ac:dyDescent="0.2">
      <c r="D112" s="24" t="s">
        <v>184</v>
      </c>
      <c r="R112" s="129" t="str">
        <f>VLOOKUP(Z104,'ฐานข้อมูล บ.ท.ช.2ย._ห้ามลบ'!$A$2:$AE$65000,13,0)</f>
        <v>ตันหยงมัส</v>
      </c>
      <c r="S112" s="129"/>
      <c r="T112" s="129"/>
      <c r="U112" s="129"/>
      <c r="V112" s="129"/>
      <c r="W112" s="129"/>
      <c r="X112" s="129"/>
      <c r="Y112" s="129"/>
      <c r="Z112" s="16"/>
      <c r="AE112" s="12"/>
    </row>
    <row r="113" spans="1:31" ht="18" customHeight="1" x14ac:dyDescent="0.2">
      <c r="A113" s="24" t="s">
        <v>185</v>
      </c>
      <c r="C113" s="129" t="str">
        <f>VLOOKUP(Z104,'ฐานข้อมูล บ.ท.ช.2ย._ห้ามลบ'!$A$2:$AE$65000,14,0)</f>
        <v>ระแงะ</v>
      </c>
      <c r="D113" s="129"/>
      <c r="E113" s="129"/>
      <c r="F113" s="129"/>
      <c r="G113" s="129"/>
      <c r="H113" s="80" t="s">
        <v>186</v>
      </c>
      <c r="I113" s="80"/>
      <c r="J113" s="129" t="str">
        <f>VLOOKUP(Z104,'ฐานข้อมูล บ.ท.ช.2ย._ห้ามลบ'!$A$2:$AE$65000,15,0)</f>
        <v>นราธิวาส</v>
      </c>
      <c r="K113" s="129"/>
      <c r="L113" s="129"/>
      <c r="M113" s="129"/>
      <c r="N113" s="129"/>
      <c r="O113" s="129"/>
      <c r="P113" s="129"/>
      <c r="Q113" s="24" t="s">
        <v>187</v>
      </c>
      <c r="Z113" s="16"/>
      <c r="AE113" s="12"/>
    </row>
    <row r="114" spans="1:31" ht="18" customHeight="1" x14ac:dyDescent="0.2">
      <c r="C114" s="27"/>
      <c r="D114" s="88" t="s">
        <v>194</v>
      </c>
      <c r="E114" s="89"/>
      <c r="F114" s="89"/>
      <c r="G114" s="89"/>
      <c r="H114" s="83"/>
      <c r="I114" s="83"/>
      <c r="J114" s="83"/>
      <c r="K114" s="80" t="s">
        <v>188</v>
      </c>
      <c r="L114" s="80"/>
      <c r="M114" s="83"/>
      <c r="N114" s="83"/>
      <c r="O114" s="83"/>
      <c r="P114" s="24" t="s">
        <v>189</v>
      </c>
      <c r="Q114" s="24" t="s">
        <v>190</v>
      </c>
      <c r="Z114" s="16"/>
      <c r="AE114" s="12"/>
    </row>
    <row r="115" spans="1:31" ht="18" customHeight="1" x14ac:dyDescent="0.2">
      <c r="D115" s="24" t="s">
        <v>191</v>
      </c>
      <c r="F115" s="83"/>
      <c r="G115" s="83"/>
      <c r="H115" s="83"/>
      <c r="I115" s="83"/>
      <c r="J115" s="83"/>
      <c r="K115" s="80" t="s">
        <v>192</v>
      </c>
      <c r="L115" s="80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16"/>
      <c r="AE115" s="12"/>
    </row>
    <row r="116" spans="1:31" ht="18" customHeight="1" x14ac:dyDescent="0.2">
      <c r="C116" s="28"/>
      <c r="D116" s="88" t="s">
        <v>193</v>
      </c>
      <c r="E116" s="79"/>
      <c r="F116" s="79"/>
      <c r="G116" s="79"/>
      <c r="H116" s="90"/>
      <c r="I116" s="90"/>
      <c r="J116" s="90"/>
      <c r="K116" s="80" t="s">
        <v>188</v>
      </c>
      <c r="L116" s="80"/>
      <c r="M116" s="90"/>
      <c r="N116" s="90"/>
      <c r="O116" s="90"/>
      <c r="P116" s="24" t="s">
        <v>189</v>
      </c>
      <c r="Q116" s="24" t="s">
        <v>190</v>
      </c>
      <c r="Z116" s="16"/>
      <c r="AE116" s="12"/>
    </row>
    <row r="117" spans="1:31" ht="18" customHeight="1" x14ac:dyDescent="0.2">
      <c r="D117" s="24" t="s">
        <v>191</v>
      </c>
      <c r="F117" s="79"/>
      <c r="G117" s="79"/>
      <c r="H117" s="79"/>
      <c r="I117" s="79"/>
      <c r="J117" s="79"/>
      <c r="K117" s="80" t="s">
        <v>192</v>
      </c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AE117" s="12"/>
    </row>
    <row r="118" spans="1:31" ht="18" customHeight="1" x14ac:dyDescent="0.2">
      <c r="C118" s="28"/>
      <c r="D118" s="81" t="s">
        <v>195</v>
      </c>
      <c r="E118" s="82"/>
      <c r="F118" s="82"/>
      <c r="G118" s="82"/>
      <c r="H118" s="83"/>
      <c r="I118" s="83"/>
      <c r="J118" s="83"/>
      <c r="K118" s="80" t="s">
        <v>188</v>
      </c>
      <c r="L118" s="80"/>
      <c r="M118" s="83"/>
      <c r="N118" s="83"/>
      <c r="O118" s="83"/>
      <c r="P118" s="24" t="s">
        <v>189</v>
      </c>
      <c r="Q118" s="24" t="s">
        <v>190</v>
      </c>
      <c r="AE118" s="12"/>
    </row>
    <row r="119" spans="1:31" ht="18" customHeight="1" x14ac:dyDescent="0.2">
      <c r="D119" s="24" t="s">
        <v>191</v>
      </c>
      <c r="F119" s="83"/>
      <c r="G119" s="83"/>
      <c r="H119" s="83"/>
      <c r="I119" s="83"/>
      <c r="J119" s="83"/>
      <c r="K119" s="80" t="s">
        <v>192</v>
      </c>
      <c r="L119" s="80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AE119" s="12"/>
    </row>
    <row r="120" spans="1:31" ht="18" customHeight="1" x14ac:dyDescent="0.2">
      <c r="C120" s="28"/>
      <c r="D120" s="88" t="s">
        <v>196</v>
      </c>
      <c r="E120" s="89"/>
      <c r="F120" s="89"/>
      <c r="G120" s="89"/>
      <c r="H120" s="89"/>
      <c r="I120" s="90"/>
      <c r="J120" s="90"/>
      <c r="K120" s="80" t="s">
        <v>188</v>
      </c>
      <c r="L120" s="80"/>
      <c r="M120" s="83"/>
      <c r="N120" s="83"/>
      <c r="O120" s="83"/>
      <c r="P120" s="24" t="s">
        <v>189</v>
      </c>
      <c r="Q120" s="24" t="s">
        <v>190</v>
      </c>
      <c r="AE120" s="12"/>
    </row>
    <row r="121" spans="1:31" ht="18" customHeight="1" x14ac:dyDescent="0.2">
      <c r="D121" s="24" t="s">
        <v>191</v>
      </c>
      <c r="F121" s="83"/>
      <c r="G121" s="83"/>
      <c r="H121" s="83"/>
      <c r="I121" s="83"/>
      <c r="J121" s="83"/>
      <c r="K121" s="80" t="s">
        <v>192</v>
      </c>
      <c r="L121" s="80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AE121" s="12"/>
    </row>
    <row r="122" spans="1:31" s="36" customFormat="1" ht="18" customHeight="1" x14ac:dyDescent="0.5">
      <c r="A122" s="45"/>
      <c r="B122" s="45"/>
      <c r="C122" s="46"/>
      <c r="D122" s="39" t="s">
        <v>358</v>
      </c>
      <c r="E122" s="45"/>
      <c r="F122" s="69"/>
      <c r="G122" s="69"/>
      <c r="H122" s="69"/>
      <c r="I122" s="69"/>
      <c r="J122" s="69"/>
      <c r="K122" s="72"/>
      <c r="L122" s="72"/>
      <c r="M122" s="73"/>
      <c r="N122" s="49"/>
      <c r="O122" s="49"/>
      <c r="P122" s="49"/>
      <c r="Q122" s="49"/>
      <c r="R122" s="49"/>
      <c r="S122" s="49"/>
      <c r="T122" s="73"/>
      <c r="U122" s="73"/>
      <c r="V122" s="73"/>
      <c r="W122" s="73"/>
      <c r="X122" s="73"/>
      <c r="Y122" s="73"/>
    </row>
    <row r="123" spans="1:31" s="36" customFormat="1" ht="18" customHeight="1" x14ac:dyDescent="0.5">
      <c r="A123" s="45"/>
      <c r="B123" s="45"/>
      <c r="C123" s="45"/>
      <c r="D123" s="85" t="s">
        <v>359</v>
      </c>
      <c r="E123" s="85"/>
      <c r="F123" s="44"/>
      <c r="G123" s="44"/>
      <c r="H123" s="86" t="s">
        <v>188</v>
      </c>
      <c r="I123" s="86"/>
      <c r="J123" s="44"/>
      <c r="K123" s="44"/>
      <c r="L123" s="44"/>
      <c r="M123" s="85" t="s">
        <v>360</v>
      </c>
      <c r="N123" s="85"/>
      <c r="O123" s="50"/>
      <c r="P123" s="50"/>
      <c r="Q123" s="50"/>
      <c r="R123" s="42"/>
      <c r="S123" s="42"/>
      <c r="T123" s="42"/>
      <c r="U123" s="42"/>
      <c r="V123" s="42"/>
      <c r="W123" s="42"/>
      <c r="X123" s="42"/>
      <c r="Y123" s="42"/>
    </row>
    <row r="124" spans="1:31" s="36" customFormat="1" ht="18" customHeight="1" x14ac:dyDescent="0.5">
      <c r="A124" s="45"/>
      <c r="B124" s="45"/>
      <c r="C124" s="45"/>
      <c r="D124" s="39" t="s">
        <v>191</v>
      </c>
      <c r="E124" s="45"/>
      <c r="F124" s="98"/>
      <c r="G124" s="98"/>
      <c r="H124" s="98"/>
      <c r="I124" s="98"/>
      <c r="J124" s="98"/>
      <c r="K124" s="93" t="s">
        <v>192</v>
      </c>
      <c r="L124" s="93"/>
      <c r="M124" s="44"/>
      <c r="N124" s="44"/>
      <c r="O124" s="44"/>
      <c r="P124" s="44"/>
      <c r="Q124" s="44"/>
      <c r="R124" s="42"/>
      <c r="S124" s="42"/>
      <c r="T124" s="42"/>
      <c r="U124" s="42"/>
      <c r="V124" s="42"/>
      <c r="W124" s="42"/>
      <c r="X124" s="42"/>
      <c r="Y124" s="42"/>
    </row>
    <row r="125" spans="1:31" ht="18" customHeight="1" x14ac:dyDescent="0.2">
      <c r="C125" s="30" t="s">
        <v>430</v>
      </c>
      <c r="D125" s="24" t="s">
        <v>197</v>
      </c>
    </row>
    <row r="126" spans="1:31" ht="18" customHeight="1" x14ac:dyDescent="0.2">
      <c r="D126" s="24" t="s">
        <v>198</v>
      </c>
      <c r="T126" s="83" t="s">
        <v>205</v>
      </c>
      <c r="U126" s="83"/>
      <c r="V126" s="83"/>
      <c r="W126" s="83"/>
      <c r="X126" s="83"/>
      <c r="Y126" s="83"/>
    </row>
    <row r="127" spans="1:31" ht="18" customHeight="1" x14ac:dyDescent="0.2">
      <c r="A127" s="80" t="s">
        <v>181</v>
      </c>
      <c r="B127" s="80"/>
      <c r="C127" s="83" t="s">
        <v>108</v>
      </c>
      <c r="D127" s="83"/>
      <c r="E127" s="83"/>
      <c r="F127" s="83"/>
      <c r="G127" s="83"/>
      <c r="H127" s="80" t="s">
        <v>199</v>
      </c>
      <c r="I127" s="80"/>
      <c r="J127" s="80"/>
      <c r="K127" s="80"/>
      <c r="L127" s="80"/>
      <c r="M127" s="80"/>
      <c r="N127" s="83" t="s">
        <v>108</v>
      </c>
      <c r="O127" s="83"/>
      <c r="P127" s="83"/>
      <c r="Q127" s="83"/>
      <c r="R127" s="83"/>
      <c r="S127" s="24" t="s">
        <v>200</v>
      </c>
      <c r="T127" s="83" t="s">
        <v>108</v>
      </c>
      <c r="U127" s="83"/>
      <c r="V127" s="83"/>
      <c r="W127" s="83"/>
      <c r="X127" s="83"/>
      <c r="Y127" s="83"/>
    </row>
    <row r="128" spans="1:31" ht="18" customHeight="1" x14ac:dyDescent="0.2">
      <c r="A128" s="80" t="s">
        <v>201</v>
      </c>
      <c r="B128" s="80"/>
      <c r="C128" s="90" t="s">
        <v>108</v>
      </c>
      <c r="D128" s="90"/>
      <c r="E128" s="90"/>
      <c r="F128" s="90"/>
      <c r="G128" s="90"/>
      <c r="H128" s="80" t="s">
        <v>192</v>
      </c>
      <c r="I128" s="80"/>
      <c r="J128" s="83" t="s">
        <v>108</v>
      </c>
      <c r="K128" s="83"/>
      <c r="L128" s="83"/>
      <c r="M128" s="79" t="s">
        <v>202</v>
      </c>
      <c r="N128" s="79"/>
      <c r="O128" s="90" t="s">
        <v>108</v>
      </c>
      <c r="P128" s="90"/>
      <c r="Q128" s="24" t="s">
        <v>189</v>
      </c>
    </row>
    <row r="129" spans="1:35" ht="18" customHeight="1" x14ac:dyDescent="0.2">
      <c r="D129" s="80" t="s">
        <v>203</v>
      </c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125">
        <f>VLOOKUP(Z104,'ฐานข้อมูล บ.ท.ช.2ย._ห้ามลบ'!$A$2:$AE$65000,16,0)</f>
        <v>3</v>
      </c>
      <c r="T129" s="125"/>
      <c r="U129" s="125"/>
      <c r="V129" s="125"/>
      <c r="W129" s="125"/>
      <c r="X129" s="125"/>
      <c r="Y129" s="24" t="s">
        <v>204</v>
      </c>
    </row>
    <row r="130" spans="1:35" ht="18" customHeight="1" x14ac:dyDescent="0.2">
      <c r="A130" s="80" t="s">
        <v>206</v>
      </c>
      <c r="B130" s="80"/>
      <c r="C130" s="80"/>
      <c r="D130" s="80"/>
      <c r="E130" s="125" t="str">
        <f>VLOOKUP(Z104,'ฐานข้อมูล บ.ท.ช.2ย._ห้ามลบ'!$A$2:$AE$65000,17,0)</f>
        <v xml:space="preserve"> ๑ ต.ค.๕๒</v>
      </c>
      <c r="F130" s="125"/>
      <c r="G130" s="125"/>
      <c r="H130" s="125"/>
      <c r="I130" s="24" t="s">
        <v>207</v>
      </c>
      <c r="L130" s="125" t="str">
        <f>VLOOKUP(Z104,'ฐานข้อมูล บ.ท.ช.2ย._ห้ามลบ'!$A$2:$AE$65000,18,0)</f>
        <v xml:space="preserve"> ๑ ต.ค.๕๓</v>
      </c>
      <c r="M130" s="125"/>
      <c r="N130" s="125"/>
      <c r="O130" s="125"/>
      <c r="P130" s="125"/>
      <c r="Q130" s="125"/>
      <c r="R130" s="24" t="s">
        <v>208</v>
      </c>
      <c r="U130" s="125" t="str">
        <f>VLOOKUP(Z104,'ฐานข้อมูล บ.ท.ช.2ย._ห้ามลบ'!$A$2:$AE$65000,19,0)</f>
        <v xml:space="preserve"> ๑ ต.ค.๕๔</v>
      </c>
      <c r="V130" s="125"/>
      <c r="W130" s="125"/>
      <c r="X130" s="125"/>
      <c r="Y130" s="125"/>
    </row>
    <row r="132" spans="1:35" ht="18" customHeight="1" x14ac:dyDescent="0.2">
      <c r="K132" s="24" t="s">
        <v>209</v>
      </c>
      <c r="M132" s="123" t="str">
        <f>VLOOKUP(Z104,'ฐานข้อมูล บ.ท.ช.2ย._ห้ามลบ'!$A$2:$AE$65000,20,0)</f>
        <v>พ.อ.</v>
      </c>
      <c r="N132" s="123"/>
      <c r="O132" s="31"/>
      <c r="P132" s="31"/>
      <c r="Q132" s="31"/>
      <c r="R132" s="31"/>
      <c r="S132" s="31"/>
      <c r="T132" s="31"/>
      <c r="U132" s="31"/>
      <c r="V132" s="12"/>
      <c r="W132" s="12"/>
    </row>
    <row r="133" spans="1:35" ht="18" customHeight="1" x14ac:dyDescent="0.2">
      <c r="N133" s="68" t="s">
        <v>210</v>
      </c>
      <c r="O133" s="14"/>
      <c r="P133" s="127" t="str">
        <f>VLOOKUP(Z104,'ฐานข้อมูล บ.ท.ช.2ย._ห้ามลบ'!$A$2:$AE$65000,21,0)</f>
        <v>ชุติเดช</v>
      </c>
      <c r="Q133" s="127"/>
      <c r="R133" s="14"/>
      <c r="S133" s="127" t="str">
        <f>VLOOKUP(Z104,'ฐานข้อมูล บ.ท.ช.2ย._ห้ามลบ'!$A$2:$AE$65000,22,0)</f>
        <v>ชวณิชย์</v>
      </c>
      <c r="T133" s="127"/>
      <c r="U133" s="127"/>
      <c r="V133" s="12" t="s">
        <v>211</v>
      </c>
      <c r="W133" s="12"/>
    </row>
    <row r="134" spans="1:35" ht="18" customHeight="1" x14ac:dyDescent="0.2">
      <c r="K134" s="91" t="s">
        <v>0</v>
      </c>
      <c r="L134" s="91"/>
      <c r="M134" s="91"/>
      <c r="N134" s="91"/>
      <c r="O134" s="126" t="str">
        <f>VLOOKUP(Z104,'ฐานข้อมูล บ.ท.ช.2ย._ห้ามลบ'!$A$2:$AE$65000,4,0)</f>
        <v>รอง ผบ.กรม ทพ.๔๕</v>
      </c>
      <c r="P134" s="126"/>
      <c r="Q134" s="126"/>
      <c r="R134" s="126"/>
      <c r="S134" s="126"/>
      <c r="T134" s="126"/>
      <c r="U134" s="126"/>
      <c r="V134" s="126"/>
      <c r="W134" s="126"/>
      <c r="X134" s="126"/>
    </row>
    <row r="135" spans="1:35" s="71" customFormat="1" ht="18" customHeight="1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 t="s">
        <v>212</v>
      </c>
      <c r="N135" s="83"/>
      <c r="O135" s="83"/>
      <c r="P135" s="83"/>
      <c r="Q135" s="24" t="s">
        <v>213</v>
      </c>
      <c r="R135" s="124" t="str">
        <f>+$AA$14</f>
        <v>ตุลาคม</v>
      </c>
      <c r="S135" s="124"/>
      <c r="T135" s="124"/>
      <c r="U135" s="124"/>
      <c r="V135" s="24" t="s">
        <v>214</v>
      </c>
      <c r="W135" s="125">
        <f>+$AA$18</f>
        <v>2563</v>
      </c>
      <c r="X135" s="125"/>
      <c r="Y135" s="125"/>
      <c r="Z135" s="15"/>
      <c r="AA135" s="12"/>
      <c r="AB135" s="12"/>
      <c r="AC135" s="12"/>
      <c r="AD135" s="12"/>
      <c r="AE135" s="70"/>
      <c r="AF135" s="12"/>
      <c r="AG135" s="12"/>
      <c r="AH135" s="12"/>
      <c r="AI135" s="12"/>
    </row>
    <row r="136" spans="1:35" s="71" customFormat="1" ht="18" customHeight="1" thickBot="1" x14ac:dyDescent="0.25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15"/>
      <c r="AA136" s="12"/>
      <c r="AB136" s="12"/>
      <c r="AC136" s="12"/>
      <c r="AD136" s="12"/>
      <c r="AE136" s="70"/>
      <c r="AF136" s="12"/>
      <c r="AG136" s="12"/>
      <c r="AH136" s="12"/>
      <c r="AI136" s="12"/>
    </row>
    <row r="137" spans="1:35" s="73" customFormat="1" ht="18" customHeight="1" x14ac:dyDescent="0.2">
      <c r="A137" s="39"/>
      <c r="B137" s="39"/>
      <c r="C137" s="97" t="s">
        <v>215</v>
      </c>
      <c r="D137" s="97"/>
      <c r="E137" s="97"/>
      <c r="F137" s="97"/>
      <c r="G137" s="97"/>
      <c r="H137" s="97"/>
      <c r="I137" s="97"/>
      <c r="J137" s="97"/>
      <c r="K137" s="97"/>
      <c r="L137" s="97"/>
      <c r="M137" s="118" t="str">
        <f>CONCATENATE(J104,"   ",N104)</f>
        <v>พ.อ.ชุติเดช   ชวณิชย์</v>
      </c>
      <c r="N137" s="118"/>
      <c r="O137" s="118"/>
      <c r="P137" s="118"/>
      <c r="Q137" s="118"/>
      <c r="R137" s="118"/>
      <c r="S137" s="118"/>
      <c r="T137" s="84" t="s">
        <v>363</v>
      </c>
      <c r="U137" s="84"/>
      <c r="V137" s="84"/>
      <c r="W137" s="84"/>
      <c r="X137" s="84"/>
      <c r="Y137" s="84"/>
    </row>
    <row r="138" spans="1:35" s="73" customFormat="1" ht="18" customHeight="1" x14ac:dyDescent="0.2">
      <c r="D138" s="51"/>
      <c r="E138" s="94" t="s">
        <v>364</v>
      </c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</row>
    <row r="139" spans="1:35" s="73" customFormat="1" ht="18" customHeight="1" x14ac:dyDescent="0.2">
      <c r="A139" s="84" t="s">
        <v>365</v>
      </c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</row>
    <row r="140" spans="1:35" s="73" customFormat="1" ht="18" customHeight="1" x14ac:dyDescent="0.2">
      <c r="A140" s="39"/>
      <c r="B140" s="39"/>
      <c r="C140" s="39"/>
      <c r="D140" s="78" t="s">
        <v>430</v>
      </c>
      <c r="E140" s="94" t="s">
        <v>366</v>
      </c>
      <c r="F140" s="84"/>
      <c r="G140" s="84"/>
      <c r="H140" s="84"/>
      <c r="I140" s="84"/>
      <c r="J140" s="84"/>
      <c r="K140" s="8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39"/>
    </row>
    <row r="141" spans="1:35" s="73" customFormat="1" ht="10.5" customHeight="1" x14ac:dyDescent="0.2">
      <c r="A141" s="39"/>
      <c r="B141" s="39"/>
      <c r="C141" s="39"/>
      <c r="D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39"/>
    </row>
    <row r="142" spans="1:35" s="71" customFormat="1" ht="18" customHeight="1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 t="s">
        <v>216</v>
      </c>
      <c r="K142" s="24"/>
      <c r="L142" s="123" t="str">
        <f>+$AA$7</f>
        <v>พล.ท.</v>
      </c>
      <c r="M142" s="123"/>
      <c r="N142" s="31"/>
      <c r="O142" s="31"/>
      <c r="P142" s="31"/>
      <c r="Q142" s="31"/>
      <c r="R142" s="31"/>
      <c r="S142" s="12"/>
      <c r="T142" s="12"/>
      <c r="U142" s="12"/>
      <c r="V142" s="24"/>
      <c r="W142" s="24"/>
      <c r="X142" s="24"/>
      <c r="Y142" s="24"/>
      <c r="Z142" s="15"/>
      <c r="AA142" s="12"/>
      <c r="AB142" s="12"/>
      <c r="AC142" s="12"/>
      <c r="AD142" s="12"/>
      <c r="AE142" s="70"/>
      <c r="AF142" s="12"/>
      <c r="AG142" s="12"/>
      <c r="AH142" s="12"/>
      <c r="AI142" s="12"/>
    </row>
    <row r="143" spans="1:35" s="71" customFormat="1" ht="18" customHeight="1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68" t="s">
        <v>210</v>
      </c>
      <c r="N143" s="124" t="str">
        <f>+$AA$8</f>
        <v>พรศักดิ์   พูลสวัสดิ์</v>
      </c>
      <c r="O143" s="124"/>
      <c r="P143" s="124"/>
      <c r="Q143" s="124"/>
      <c r="R143" s="124"/>
      <c r="S143" s="12" t="s">
        <v>211</v>
      </c>
      <c r="T143" s="12"/>
      <c r="U143" s="12"/>
      <c r="V143" s="24"/>
      <c r="W143" s="24"/>
      <c r="X143" s="24"/>
      <c r="Y143" s="24"/>
      <c r="Z143" s="15"/>
      <c r="AA143" s="12"/>
      <c r="AB143" s="12"/>
      <c r="AC143" s="12"/>
      <c r="AD143" s="12"/>
      <c r="AE143" s="70"/>
      <c r="AF143" s="12"/>
      <c r="AG143" s="12"/>
      <c r="AH143" s="12"/>
      <c r="AI143" s="12"/>
    </row>
    <row r="144" spans="1:35" s="71" customFormat="1" ht="18" customHeight="1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79" t="s">
        <v>0</v>
      </c>
      <c r="L144" s="79"/>
      <c r="M144" s="79"/>
      <c r="N144" s="124" t="str">
        <f>+$AA$10</f>
        <v>มทภ.๔</v>
      </c>
      <c r="O144" s="124"/>
      <c r="P144" s="124"/>
      <c r="Q144" s="124"/>
      <c r="R144" s="124"/>
      <c r="S144" s="12"/>
      <c r="T144" s="12"/>
      <c r="U144" s="12"/>
      <c r="V144" s="24"/>
      <c r="W144" s="24"/>
      <c r="X144" s="24"/>
      <c r="Y144" s="24"/>
      <c r="Z144" s="15"/>
      <c r="AA144" s="12"/>
      <c r="AB144" s="12"/>
      <c r="AC144" s="12"/>
      <c r="AD144" s="12"/>
      <c r="AE144" s="70"/>
      <c r="AF144" s="12"/>
      <c r="AG144" s="12"/>
      <c r="AH144" s="12"/>
      <c r="AI144" s="12"/>
    </row>
    <row r="145" spans="1:35" s="71" customFormat="1" ht="18" customHeight="1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91" t="s">
        <v>212</v>
      </c>
      <c r="L145" s="91"/>
      <c r="M145" s="91"/>
      <c r="N145" s="90"/>
      <c r="O145" s="90"/>
      <c r="P145" s="96" t="s">
        <v>213</v>
      </c>
      <c r="Q145" s="96"/>
      <c r="R145" s="124" t="str">
        <f>+$AA$14</f>
        <v>ตุลาคม</v>
      </c>
      <c r="S145" s="125"/>
      <c r="T145" s="125"/>
      <c r="U145" s="79" t="s">
        <v>214</v>
      </c>
      <c r="V145" s="79"/>
      <c r="W145" s="125">
        <f>+$AA$18</f>
        <v>2563</v>
      </c>
      <c r="X145" s="125"/>
      <c r="Y145" s="125"/>
      <c r="Z145" s="15"/>
      <c r="AA145" s="12"/>
      <c r="AB145" s="12"/>
      <c r="AC145" s="12"/>
      <c r="AD145" s="12"/>
      <c r="AE145" s="70"/>
      <c r="AF145" s="12"/>
      <c r="AG145" s="12"/>
      <c r="AH145" s="12"/>
      <c r="AI145" s="12"/>
    </row>
    <row r="146" spans="1:35" s="71" customFormat="1" ht="18" customHeight="1" x14ac:dyDescent="0.2">
      <c r="A146" s="24"/>
      <c r="B146" s="24"/>
      <c r="C146" s="24"/>
      <c r="D146" s="80" t="s">
        <v>367</v>
      </c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15"/>
      <c r="AA146" s="12"/>
      <c r="AB146" s="12"/>
      <c r="AC146" s="12"/>
      <c r="AD146" s="12"/>
      <c r="AE146" s="70"/>
      <c r="AF146" s="12"/>
      <c r="AG146" s="12"/>
      <c r="AH146" s="12"/>
      <c r="AI146" s="12"/>
    </row>
    <row r="147" spans="1:35" s="71" customFormat="1" ht="18" customHeight="1" x14ac:dyDescent="0.2">
      <c r="A147" s="80" t="s">
        <v>368</v>
      </c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15"/>
      <c r="AA147" s="12"/>
      <c r="AB147" s="12"/>
      <c r="AC147" s="12"/>
      <c r="AD147" s="12"/>
      <c r="AE147" s="70"/>
      <c r="AF147" s="12"/>
      <c r="AG147" s="12"/>
      <c r="AH147" s="12"/>
      <c r="AI147" s="12"/>
    </row>
    <row r="148" spans="1:35" ht="18" customHeight="1" x14ac:dyDescent="0.2">
      <c r="A148" s="33" t="s">
        <v>352</v>
      </c>
      <c r="D148" s="24" t="s">
        <v>354</v>
      </c>
    </row>
    <row r="149" spans="1:35" ht="18" customHeight="1" x14ac:dyDescent="0.2">
      <c r="D149" s="24" t="s">
        <v>353</v>
      </c>
      <c r="Z149" s="11"/>
    </row>
    <row r="150" spans="1:35" ht="18" customHeight="1" x14ac:dyDescent="0.2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 t="s">
        <v>369</v>
      </c>
      <c r="R150" s="39"/>
      <c r="S150" s="39"/>
      <c r="T150" s="39"/>
      <c r="U150" s="39"/>
      <c r="V150" s="39"/>
      <c r="W150" s="39"/>
      <c r="X150" s="39"/>
      <c r="Y150" s="39"/>
      <c r="Z150" s="11"/>
    </row>
  </sheetData>
  <mergeCells count="314">
    <mergeCell ref="D23:E23"/>
    <mergeCell ref="H23:I23"/>
    <mergeCell ref="M23:N23"/>
    <mergeCell ref="F21:J21"/>
    <mergeCell ref="K21:L21"/>
    <mergeCell ref="M21:Y21"/>
    <mergeCell ref="D16:G16"/>
    <mergeCell ref="H16:J16"/>
    <mergeCell ref="K16:L16"/>
    <mergeCell ref="M16:O16"/>
    <mergeCell ref="F17:J17"/>
    <mergeCell ref="K17:L17"/>
    <mergeCell ref="M17:Y17"/>
    <mergeCell ref="T26:Y26"/>
    <mergeCell ref="D29:R29"/>
    <mergeCell ref="S29:X29"/>
    <mergeCell ref="A30:D30"/>
    <mergeCell ref="E30:H30"/>
    <mergeCell ref="L30:Q30"/>
    <mergeCell ref="U30:Y30"/>
    <mergeCell ref="L42:M42"/>
    <mergeCell ref="N43:R43"/>
    <mergeCell ref="M32:N32"/>
    <mergeCell ref="P33:Q33"/>
    <mergeCell ref="K34:N34"/>
    <mergeCell ref="N35:P35"/>
    <mergeCell ref="R35:U35"/>
    <mergeCell ref="W35:Y35"/>
    <mergeCell ref="C28:G28"/>
    <mergeCell ref="H28:I28"/>
    <mergeCell ref="J28:L28"/>
    <mergeCell ref="M28:N28"/>
    <mergeCell ref="O28:P28"/>
    <mergeCell ref="AE5:AI5"/>
    <mergeCell ref="J4:M4"/>
    <mergeCell ref="N4:Y4"/>
    <mergeCell ref="G6:J6"/>
    <mergeCell ref="K6:Y6"/>
    <mergeCell ref="AF12:AI12"/>
    <mergeCell ref="F15:J15"/>
    <mergeCell ref="K15:L15"/>
    <mergeCell ref="M15:Y15"/>
    <mergeCell ref="R12:Y12"/>
    <mergeCell ref="C13:G13"/>
    <mergeCell ref="H13:I13"/>
    <mergeCell ref="J13:P13"/>
    <mergeCell ref="S8:Y8"/>
    <mergeCell ref="B9:G9"/>
    <mergeCell ref="J9:M9"/>
    <mergeCell ref="Q9:Y9"/>
    <mergeCell ref="D14:G14"/>
    <mergeCell ref="H14:J14"/>
    <mergeCell ref="K14:L14"/>
    <mergeCell ref="M14:O14"/>
    <mergeCell ref="A127:B127"/>
    <mergeCell ref="C127:G127"/>
    <mergeCell ref="H127:M127"/>
    <mergeCell ref="N127:R127"/>
    <mergeCell ref="T127:Y127"/>
    <mergeCell ref="A1:Y1"/>
    <mergeCell ref="A2:Y2"/>
    <mergeCell ref="A3:Y3"/>
    <mergeCell ref="D4:I4"/>
    <mergeCell ref="D5:P5"/>
    <mergeCell ref="Q5:R5"/>
    <mergeCell ref="F24:J24"/>
    <mergeCell ref="K24:L24"/>
    <mergeCell ref="D18:G18"/>
    <mergeCell ref="H18:J18"/>
    <mergeCell ref="K18:L18"/>
    <mergeCell ref="M18:O18"/>
    <mergeCell ref="F19:J19"/>
    <mergeCell ref="K19:L19"/>
    <mergeCell ref="M19:Y19"/>
    <mergeCell ref="D20:H20"/>
    <mergeCell ref="I20:J20"/>
    <mergeCell ref="K20:L20"/>
    <mergeCell ref="M20:O20"/>
    <mergeCell ref="K44:M44"/>
    <mergeCell ref="N44:R44"/>
    <mergeCell ref="K45:M45"/>
    <mergeCell ref="N45:O45"/>
    <mergeCell ref="P45:Q45"/>
    <mergeCell ref="R45:T45"/>
    <mergeCell ref="U45:V45"/>
    <mergeCell ref="W45:Y45"/>
    <mergeCell ref="D46:Y46"/>
    <mergeCell ref="A47:Y47"/>
    <mergeCell ref="D10:I10"/>
    <mergeCell ref="J10:P10"/>
    <mergeCell ref="Q10:S10"/>
    <mergeCell ref="U10:Y10"/>
    <mergeCell ref="A11:B11"/>
    <mergeCell ref="C11:F11"/>
    <mergeCell ref="I11:T11"/>
    <mergeCell ref="U11:V11"/>
    <mergeCell ref="W11:Y11"/>
    <mergeCell ref="C37:L37"/>
    <mergeCell ref="M37:S37"/>
    <mergeCell ref="T37:Y37"/>
    <mergeCell ref="E38:Y38"/>
    <mergeCell ref="A39:Y39"/>
    <mergeCell ref="E40:K40"/>
    <mergeCell ref="S33:U33"/>
    <mergeCell ref="O34:X34"/>
    <mergeCell ref="A27:B27"/>
    <mergeCell ref="C27:G27"/>
    <mergeCell ref="H27:M27"/>
    <mergeCell ref="N27:R27"/>
    <mergeCell ref="T27:Y27"/>
    <mergeCell ref="A28:B28"/>
    <mergeCell ref="R112:Y112"/>
    <mergeCell ref="D116:G116"/>
    <mergeCell ref="H116:J116"/>
    <mergeCell ref="K116:L116"/>
    <mergeCell ref="M116:O116"/>
    <mergeCell ref="F117:J117"/>
    <mergeCell ref="K117:L117"/>
    <mergeCell ref="M117:Y117"/>
    <mergeCell ref="D118:G118"/>
    <mergeCell ref="C113:G113"/>
    <mergeCell ref="H113:I113"/>
    <mergeCell ref="J113:P113"/>
    <mergeCell ref="D114:G114"/>
    <mergeCell ref="H114:J114"/>
    <mergeCell ref="K114:L114"/>
    <mergeCell ref="M114:O114"/>
    <mergeCell ref="F115:J115"/>
    <mergeCell ref="K115:L115"/>
    <mergeCell ref="M115:Y115"/>
    <mergeCell ref="H118:J118"/>
    <mergeCell ref="K118:L118"/>
    <mergeCell ref="M118:O118"/>
    <mergeCell ref="A101:Y101"/>
    <mergeCell ref="A102:Y102"/>
    <mergeCell ref="A103:Y103"/>
    <mergeCell ref="D104:I104"/>
    <mergeCell ref="J104:M104"/>
    <mergeCell ref="N104:Y104"/>
    <mergeCell ref="D105:P105"/>
    <mergeCell ref="Q105:R105"/>
    <mergeCell ref="A111:B111"/>
    <mergeCell ref="C111:F111"/>
    <mergeCell ref="I111:T111"/>
    <mergeCell ref="U111:V111"/>
    <mergeCell ref="W111:Y111"/>
    <mergeCell ref="D66:G66"/>
    <mergeCell ref="H66:J66"/>
    <mergeCell ref="G106:J106"/>
    <mergeCell ref="K106:Y106"/>
    <mergeCell ref="S108:Y108"/>
    <mergeCell ref="B109:G109"/>
    <mergeCell ref="J109:M109"/>
    <mergeCell ref="Q109:Y109"/>
    <mergeCell ref="D110:I110"/>
    <mergeCell ref="J110:P110"/>
    <mergeCell ref="Q110:S110"/>
    <mergeCell ref="U110:Y110"/>
    <mergeCell ref="K66:L66"/>
    <mergeCell ref="M66:O66"/>
    <mergeCell ref="F67:J67"/>
    <mergeCell ref="K67:L67"/>
    <mergeCell ref="M67:Y67"/>
    <mergeCell ref="D68:G68"/>
    <mergeCell ref="H68:J68"/>
    <mergeCell ref="K68:L68"/>
    <mergeCell ref="M68:O68"/>
    <mergeCell ref="F69:J69"/>
    <mergeCell ref="K69:L69"/>
    <mergeCell ref="M69:Y69"/>
    <mergeCell ref="R62:Y62"/>
    <mergeCell ref="C63:G63"/>
    <mergeCell ref="H63:I63"/>
    <mergeCell ref="J63:P63"/>
    <mergeCell ref="D64:G64"/>
    <mergeCell ref="H64:J64"/>
    <mergeCell ref="K64:L64"/>
    <mergeCell ref="M64:O64"/>
    <mergeCell ref="F65:J65"/>
    <mergeCell ref="K65:L65"/>
    <mergeCell ref="M65:Y65"/>
    <mergeCell ref="F119:J119"/>
    <mergeCell ref="K119:L119"/>
    <mergeCell ref="M119:Y119"/>
    <mergeCell ref="D120:H120"/>
    <mergeCell ref="I120:J120"/>
    <mergeCell ref="K120:L120"/>
    <mergeCell ref="M120:O120"/>
    <mergeCell ref="F121:J121"/>
    <mergeCell ref="K121:L121"/>
    <mergeCell ref="M121:Y121"/>
    <mergeCell ref="D123:E123"/>
    <mergeCell ref="H123:I123"/>
    <mergeCell ref="M123:N123"/>
    <mergeCell ref="F124:J124"/>
    <mergeCell ref="K124:L124"/>
    <mergeCell ref="T126:Y126"/>
    <mergeCell ref="C128:G128"/>
    <mergeCell ref="H128:I128"/>
    <mergeCell ref="J128:L128"/>
    <mergeCell ref="M128:N128"/>
    <mergeCell ref="O128:P128"/>
    <mergeCell ref="D129:R129"/>
    <mergeCell ref="S129:X129"/>
    <mergeCell ref="A130:D130"/>
    <mergeCell ref="E130:H130"/>
    <mergeCell ref="L130:Q130"/>
    <mergeCell ref="U130:Y130"/>
    <mergeCell ref="A128:B128"/>
    <mergeCell ref="K145:M145"/>
    <mergeCell ref="N145:O145"/>
    <mergeCell ref="P145:Q145"/>
    <mergeCell ref="R145:T145"/>
    <mergeCell ref="U145:V145"/>
    <mergeCell ref="W145:Y145"/>
    <mergeCell ref="N135:P135"/>
    <mergeCell ref="R135:U135"/>
    <mergeCell ref="W135:Y135"/>
    <mergeCell ref="C137:L137"/>
    <mergeCell ref="M132:N132"/>
    <mergeCell ref="P133:Q133"/>
    <mergeCell ref="S133:U133"/>
    <mergeCell ref="K134:N134"/>
    <mergeCell ref="O134:X134"/>
    <mergeCell ref="D146:Y146"/>
    <mergeCell ref="A147:Y147"/>
    <mergeCell ref="M137:S137"/>
    <mergeCell ref="T137:Y137"/>
    <mergeCell ref="E138:Y138"/>
    <mergeCell ref="A139:Y139"/>
    <mergeCell ref="E140:K140"/>
    <mergeCell ref="L142:M142"/>
    <mergeCell ref="N143:R143"/>
    <mergeCell ref="K144:M144"/>
    <mergeCell ref="N144:R144"/>
    <mergeCell ref="S58:Y58"/>
    <mergeCell ref="B59:G59"/>
    <mergeCell ref="J59:M59"/>
    <mergeCell ref="Q59:Y59"/>
    <mergeCell ref="D60:I60"/>
    <mergeCell ref="J60:P60"/>
    <mergeCell ref="Q60:S60"/>
    <mergeCell ref="U60:Y60"/>
    <mergeCell ref="A61:B61"/>
    <mergeCell ref="C61:F61"/>
    <mergeCell ref="I61:T61"/>
    <mergeCell ref="U61:V61"/>
    <mergeCell ref="W61:Y61"/>
    <mergeCell ref="A51:Y51"/>
    <mergeCell ref="A52:Y52"/>
    <mergeCell ref="A53:Y53"/>
    <mergeCell ref="D54:I54"/>
    <mergeCell ref="J54:M54"/>
    <mergeCell ref="N54:Y54"/>
    <mergeCell ref="D55:P55"/>
    <mergeCell ref="Q55:R55"/>
    <mergeCell ref="G56:J56"/>
    <mergeCell ref="K56:Y56"/>
    <mergeCell ref="D70:H70"/>
    <mergeCell ref="I70:J70"/>
    <mergeCell ref="K70:L70"/>
    <mergeCell ref="M70:O70"/>
    <mergeCell ref="F71:J71"/>
    <mergeCell ref="K71:L71"/>
    <mergeCell ref="M71:Y71"/>
    <mergeCell ref="D73:E73"/>
    <mergeCell ref="H73:I73"/>
    <mergeCell ref="M73:N73"/>
    <mergeCell ref="F74:J74"/>
    <mergeCell ref="K74:L74"/>
    <mergeCell ref="T76:Y76"/>
    <mergeCell ref="A77:B77"/>
    <mergeCell ref="C77:G77"/>
    <mergeCell ref="H77:M77"/>
    <mergeCell ref="N77:R77"/>
    <mergeCell ref="T77:Y77"/>
    <mergeCell ref="A78:B78"/>
    <mergeCell ref="C78:G78"/>
    <mergeCell ref="H78:I78"/>
    <mergeCell ref="J78:L78"/>
    <mergeCell ref="M78:N78"/>
    <mergeCell ref="O78:P78"/>
    <mergeCell ref="D79:R79"/>
    <mergeCell ref="S79:X79"/>
    <mergeCell ref="A80:D80"/>
    <mergeCell ref="E80:H80"/>
    <mergeCell ref="L80:Q80"/>
    <mergeCell ref="U80:Y80"/>
    <mergeCell ref="M82:N82"/>
    <mergeCell ref="P83:Q83"/>
    <mergeCell ref="S83:U83"/>
    <mergeCell ref="K84:N84"/>
    <mergeCell ref="O84:X84"/>
    <mergeCell ref="N85:P85"/>
    <mergeCell ref="R85:U85"/>
    <mergeCell ref="W85:Y85"/>
    <mergeCell ref="C87:L87"/>
    <mergeCell ref="M87:S87"/>
    <mergeCell ref="T87:Y87"/>
    <mergeCell ref="E88:Y88"/>
    <mergeCell ref="D96:Y96"/>
    <mergeCell ref="A97:Y97"/>
    <mergeCell ref="A89:Y89"/>
    <mergeCell ref="E90:K90"/>
    <mergeCell ref="L92:M92"/>
    <mergeCell ref="N93:R93"/>
    <mergeCell ref="K94:M94"/>
    <mergeCell ref="N94:R94"/>
    <mergeCell ref="K95:M95"/>
    <mergeCell ref="N95:O95"/>
    <mergeCell ref="P95:Q95"/>
    <mergeCell ref="R95:T95"/>
    <mergeCell ref="U95:V95"/>
    <mergeCell ref="W95:Y95"/>
  </mergeCells>
  <pageMargins left="0.41" right="0.17" top="0.17" bottom="0.26" header="0.43" footer="0.16"/>
  <pageSetup paperSize="9" scale="90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54"/>
  <sheetViews>
    <sheetView workbookViewId="0">
      <pane ySplit="1" topLeftCell="A2" activePane="bottomLeft" state="frozen"/>
      <selection pane="bottomLeft" activeCell="D30" sqref="D30"/>
    </sheetView>
  </sheetViews>
  <sheetFormatPr defaultColWidth="8.25" defaultRowHeight="21.6" customHeight="1" x14ac:dyDescent="0.5"/>
  <cols>
    <col min="1" max="1" width="7.25" style="4" customWidth="1"/>
    <col min="2" max="2" width="15.375" style="1" customWidth="1"/>
    <col min="3" max="3" width="20.375" style="1" customWidth="1"/>
    <col min="4" max="4" width="40.375" style="1" customWidth="1"/>
    <col min="5" max="5" width="20.375" style="1" customWidth="1"/>
    <col min="6" max="6" width="39" style="1" customWidth="1"/>
    <col min="7" max="7" width="18.25" style="1" customWidth="1"/>
    <col min="8" max="8" width="22.625" style="1" customWidth="1"/>
    <col min="9" max="9" width="21.5" style="1" customWidth="1"/>
    <col min="10" max="10" width="19.25" style="1" customWidth="1"/>
    <col min="11" max="11" width="10.375" style="1" customWidth="1"/>
    <col min="12" max="15" width="15.75" style="1" customWidth="1"/>
    <col min="16" max="16" width="12.875" style="1" customWidth="1"/>
    <col min="17" max="17" width="14.75" style="7" customWidth="1"/>
    <col min="18" max="18" width="13.625" style="7" customWidth="1"/>
    <col min="19" max="19" width="20.75" style="7" customWidth="1"/>
    <col min="20" max="20" width="13.25" style="1" customWidth="1"/>
    <col min="21" max="21" width="15.375" style="1" customWidth="1"/>
    <col min="22" max="22" width="20.375" style="1" customWidth="1"/>
    <col min="23" max="263" width="8.25" style="1"/>
    <col min="264" max="264" width="5.875" style="1" customWidth="1"/>
    <col min="265" max="265" width="15.375" style="1" customWidth="1"/>
    <col min="266" max="266" width="20.375" style="1" customWidth="1"/>
    <col min="267" max="267" width="31.5" style="1" customWidth="1"/>
    <col min="268" max="268" width="12.25" style="1" customWidth="1"/>
    <col min="269" max="269" width="35.875" style="1" customWidth="1"/>
    <col min="270" max="270" width="10.375" style="1" customWidth="1"/>
    <col min="271" max="271" width="14.75" style="1" customWidth="1"/>
    <col min="272" max="272" width="13.625" style="1" customWidth="1"/>
    <col min="273" max="273" width="12.875" style="1" customWidth="1"/>
    <col min="274" max="274" width="20.75" style="1" customWidth="1"/>
    <col min="275" max="275" width="12.875" style="1" customWidth="1"/>
    <col min="276" max="519" width="8.25" style="1"/>
    <col min="520" max="520" width="5.875" style="1" customWidth="1"/>
    <col min="521" max="521" width="15.375" style="1" customWidth="1"/>
    <col min="522" max="522" width="20.375" style="1" customWidth="1"/>
    <col min="523" max="523" width="31.5" style="1" customWidth="1"/>
    <col min="524" max="524" width="12.25" style="1" customWidth="1"/>
    <col min="525" max="525" width="35.875" style="1" customWidth="1"/>
    <col min="526" max="526" width="10.375" style="1" customWidth="1"/>
    <col min="527" max="527" width="14.75" style="1" customWidth="1"/>
    <col min="528" max="528" width="13.625" style="1" customWidth="1"/>
    <col min="529" max="529" width="12.875" style="1" customWidth="1"/>
    <col min="530" max="530" width="20.75" style="1" customWidth="1"/>
    <col min="531" max="531" width="12.875" style="1" customWidth="1"/>
    <col min="532" max="775" width="8.25" style="1"/>
    <col min="776" max="776" width="5.875" style="1" customWidth="1"/>
    <col min="777" max="777" width="15.375" style="1" customWidth="1"/>
    <col min="778" max="778" width="20.375" style="1" customWidth="1"/>
    <col min="779" max="779" width="31.5" style="1" customWidth="1"/>
    <col min="780" max="780" width="12.25" style="1" customWidth="1"/>
    <col min="781" max="781" width="35.875" style="1" customWidth="1"/>
    <col min="782" max="782" width="10.375" style="1" customWidth="1"/>
    <col min="783" max="783" width="14.75" style="1" customWidth="1"/>
    <col min="784" max="784" width="13.625" style="1" customWidth="1"/>
    <col min="785" max="785" width="12.875" style="1" customWidth="1"/>
    <col min="786" max="786" width="20.75" style="1" customWidth="1"/>
    <col min="787" max="787" width="12.875" style="1" customWidth="1"/>
    <col min="788" max="1031" width="8.25" style="1"/>
    <col min="1032" max="1032" width="5.875" style="1" customWidth="1"/>
    <col min="1033" max="1033" width="15.375" style="1" customWidth="1"/>
    <col min="1034" max="1034" width="20.375" style="1" customWidth="1"/>
    <col min="1035" max="1035" width="31.5" style="1" customWidth="1"/>
    <col min="1036" max="1036" width="12.25" style="1" customWidth="1"/>
    <col min="1037" max="1037" width="35.875" style="1" customWidth="1"/>
    <col min="1038" max="1038" width="10.375" style="1" customWidth="1"/>
    <col min="1039" max="1039" width="14.75" style="1" customWidth="1"/>
    <col min="1040" max="1040" width="13.625" style="1" customWidth="1"/>
    <col min="1041" max="1041" width="12.875" style="1" customWidth="1"/>
    <col min="1042" max="1042" width="20.75" style="1" customWidth="1"/>
    <col min="1043" max="1043" width="12.875" style="1" customWidth="1"/>
    <col min="1044" max="1287" width="8.25" style="1"/>
    <col min="1288" max="1288" width="5.875" style="1" customWidth="1"/>
    <col min="1289" max="1289" width="15.375" style="1" customWidth="1"/>
    <col min="1290" max="1290" width="20.375" style="1" customWidth="1"/>
    <col min="1291" max="1291" width="31.5" style="1" customWidth="1"/>
    <col min="1292" max="1292" width="12.25" style="1" customWidth="1"/>
    <col min="1293" max="1293" width="35.875" style="1" customWidth="1"/>
    <col min="1294" max="1294" width="10.375" style="1" customWidth="1"/>
    <col min="1295" max="1295" width="14.75" style="1" customWidth="1"/>
    <col min="1296" max="1296" width="13.625" style="1" customWidth="1"/>
    <col min="1297" max="1297" width="12.875" style="1" customWidth="1"/>
    <col min="1298" max="1298" width="20.75" style="1" customWidth="1"/>
    <col min="1299" max="1299" width="12.875" style="1" customWidth="1"/>
    <col min="1300" max="1543" width="8.25" style="1"/>
    <col min="1544" max="1544" width="5.875" style="1" customWidth="1"/>
    <col min="1545" max="1545" width="15.375" style="1" customWidth="1"/>
    <col min="1546" max="1546" width="20.375" style="1" customWidth="1"/>
    <col min="1547" max="1547" width="31.5" style="1" customWidth="1"/>
    <col min="1548" max="1548" width="12.25" style="1" customWidth="1"/>
    <col min="1549" max="1549" width="35.875" style="1" customWidth="1"/>
    <col min="1550" max="1550" width="10.375" style="1" customWidth="1"/>
    <col min="1551" max="1551" width="14.75" style="1" customWidth="1"/>
    <col min="1552" max="1552" width="13.625" style="1" customWidth="1"/>
    <col min="1553" max="1553" width="12.875" style="1" customWidth="1"/>
    <col min="1554" max="1554" width="20.75" style="1" customWidth="1"/>
    <col min="1555" max="1555" width="12.875" style="1" customWidth="1"/>
    <col min="1556" max="1799" width="8.25" style="1"/>
    <col min="1800" max="1800" width="5.875" style="1" customWidth="1"/>
    <col min="1801" max="1801" width="15.375" style="1" customWidth="1"/>
    <col min="1802" max="1802" width="20.375" style="1" customWidth="1"/>
    <col min="1803" max="1803" width="31.5" style="1" customWidth="1"/>
    <col min="1804" max="1804" width="12.25" style="1" customWidth="1"/>
    <col min="1805" max="1805" width="35.875" style="1" customWidth="1"/>
    <col min="1806" max="1806" width="10.375" style="1" customWidth="1"/>
    <col min="1807" max="1807" width="14.75" style="1" customWidth="1"/>
    <col min="1808" max="1808" width="13.625" style="1" customWidth="1"/>
    <col min="1809" max="1809" width="12.875" style="1" customWidth="1"/>
    <col min="1810" max="1810" width="20.75" style="1" customWidth="1"/>
    <col min="1811" max="1811" width="12.875" style="1" customWidth="1"/>
    <col min="1812" max="2055" width="8.25" style="1"/>
    <col min="2056" max="2056" width="5.875" style="1" customWidth="1"/>
    <col min="2057" max="2057" width="15.375" style="1" customWidth="1"/>
    <col min="2058" max="2058" width="20.375" style="1" customWidth="1"/>
    <col min="2059" max="2059" width="31.5" style="1" customWidth="1"/>
    <col min="2060" max="2060" width="12.25" style="1" customWidth="1"/>
    <col min="2061" max="2061" width="35.875" style="1" customWidth="1"/>
    <col min="2062" max="2062" width="10.375" style="1" customWidth="1"/>
    <col min="2063" max="2063" width="14.75" style="1" customWidth="1"/>
    <col min="2064" max="2064" width="13.625" style="1" customWidth="1"/>
    <col min="2065" max="2065" width="12.875" style="1" customWidth="1"/>
    <col min="2066" max="2066" width="20.75" style="1" customWidth="1"/>
    <col min="2067" max="2067" width="12.875" style="1" customWidth="1"/>
    <col min="2068" max="2311" width="8.25" style="1"/>
    <col min="2312" max="2312" width="5.875" style="1" customWidth="1"/>
    <col min="2313" max="2313" width="15.375" style="1" customWidth="1"/>
    <col min="2314" max="2314" width="20.375" style="1" customWidth="1"/>
    <col min="2315" max="2315" width="31.5" style="1" customWidth="1"/>
    <col min="2316" max="2316" width="12.25" style="1" customWidth="1"/>
    <col min="2317" max="2317" width="35.875" style="1" customWidth="1"/>
    <col min="2318" max="2318" width="10.375" style="1" customWidth="1"/>
    <col min="2319" max="2319" width="14.75" style="1" customWidth="1"/>
    <col min="2320" max="2320" width="13.625" style="1" customWidth="1"/>
    <col min="2321" max="2321" width="12.875" style="1" customWidth="1"/>
    <col min="2322" max="2322" width="20.75" style="1" customWidth="1"/>
    <col min="2323" max="2323" width="12.875" style="1" customWidth="1"/>
    <col min="2324" max="2567" width="8.25" style="1"/>
    <col min="2568" max="2568" width="5.875" style="1" customWidth="1"/>
    <col min="2569" max="2569" width="15.375" style="1" customWidth="1"/>
    <col min="2570" max="2570" width="20.375" style="1" customWidth="1"/>
    <col min="2571" max="2571" width="31.5" style="1" customWidth="1"/>
    <col min="2572" max="2572" width="12.25" style="1" customWidth="1"/>
    <col min="2573" max="2573" width="35.875" style="1" customWidth="1"/>
    <col min="2574" max="2574" width="10.375" style="1" customWidth="1"/>
    <col min="2575" max="2575" width="14.75" style="1" customWidth="1"/>
    <col min="2576" max="2576" width="13.625" style="1" customWidth="1"/>
    <col min="2577" max="2577" width="12.875" style="1" customWidth="1"/>
    <col min="2578" max="2578" width="20.75" style="1" customWidth="1"/>
    <col min="2579" max="2579" width="12.875" style="1" customWidth="1"/>
    <col min="2580" max="2823" width="8.25" style="1"/>
    <col min="2824" max="2824" width="5.875" style="1" customWidth="1"/>
    <col min="2825" max="2825" width="15.375" style="1" customWidth="1"/>
    <col min="2826" max="2826" width="20.375" style="1" customWidth="1"/>
    <col min="2827" max="2827" width="31.5" style="1" customWidth="1"/>
    <col min="2828" max="2828" width="12.25" style="1" customWidth="1"/>
    <col min="2829" max="2829" width="35.875" style="1" customWidth="1"/>
    <col min="2830" max="2830" width="10.375" style="1" customWidth="1"/>
    <col min="2831" max="2831" width="14.75" style="1" customWidth="1"/>
    <col min="2832" max="2832" width="13.625" style="1" customWidth="1"/>
    <col min="2833" max="2833" width="12.875" style="1" customWidth="1"/>
    <col min="2834" max="2834" width="20.75" style="1" customWidth="1"/>
    <col min="2835" max="2835" width="12.875" style="1" customWidth="1"/>
    <col min="2836" max="3079" width="8.25" style="1"/>
    <col min="3080" max="3080" width="5.875" style="1" customWidth="1"/>
    <col min="3081" max="3081" width="15.375" style="1" customWidth="1"/>
    <col min="3082" max="3082" width="20.375" style="1" customWidth="1"/>
    <col min="3083" max="3083" width="31.5" style="1" customWidth="1"/>
    <col min="3084" max="3084" width="12.25" style="1" customWidth="1"/>
    <col min="3085" max="3085" width="35.875" style="1" customWidth="1"/>
    <col min="3086" max="3086" width="10.375" style="1" customWidth="1"/>
    <col min="3087" max="3087" width="14.75" style="1" customWidth="1"/>
    <col min="3088" max="3088" width="13.625" style="1" customWidth="1"/>
    <col min="3089" max="3089" width="12.875" style="1" customWidth="1"/>
    <col min="3090" max="3090" width="20.75" style="1" customWidth="1"/>
    <col min="3091" max="3091" width="12.875" style="1" customWidth="1"/>
    <col min="3092" max="3335" width="8.25" style="1"/>
    <col min="3336" max="3336" width="5.875" style="1" customWidth="1"/>
    <col min="3337" max="3337" width="15.375" style="1" customWidth="1"/>
    <col min="3338" max="3338" width="20.375" style="1" customWidth="1"/>
    <col min="3339" max="3339" width="31.5" style="1" customWidth="1"/>
    <col min="3340" max="3340" width="12.25" style="1" customWidth="1"/>
    <col min="3341" max="3341" width="35.875" style="1" customWidth="1"/>
    <col min="3342" max="3342" width="10.375" style="1" customWidth="1"/>
    <col min="3343" max="3343" width="14.75" style="1" customWidth="1"/>
    <col min="3344" max="3344" width="13.625" style="1" customWidth="1"/>
    <col min="3345" max="3345" width="12.875" style="1" customWidth="1"/>
    <col min="3346" max="3346" width="20.75" style="1" customWidth="1"/>
    <col min="3347" max="3347" width="12.875" style="1" customWidth="1"/>
    <col min="3348" max="3591" width="8.25" style="1"/>
    <col min="3592" max="3592" width="5.875" style="1" customWidth="1"/>
    <col min="3593" max="3593" width="15.375" style="1" customWidth="1"/>
    <col min="3594" max="3594" width="20.375" style="1" customWidth="1"/>
    <col min="3595" max="3595" width="31.5" style="1" customWidth="1"/>
    <col min="3596" max="3596" width="12.25" style="1" customWidth="1"/>
    <col min="3597" max="3597" width="35.875" style="1" customWidth="1"/>
    <col min="3598" max="3598" width="10.375" style="1" customWidth="1"/>
    <col min="3599" max="3599" width="14.75" style="1" customWidth="1"/>
    <col min="3600" max="3600" width="13.625" style="1" customWidth="1"/>
    <col min="3601" max="3601" width="12.875" style="1" customWidth="1"/>
    <col min="3602" max="3602" width="20.75" style="1" customWidth="1"/>
    <col min="3603" max="3603" width="12.875" style="1" customWidth="1"/>
    <col min="3604" max="3847" width="8.25" style="1"/>
    <col min="3848" max="3848" width="5.875" style="1" customWidth="1"/>
    <col min="3849" max="3849" width="15.375" style="1" customWidth="1"/>
    <col min="3850" max="3850" width="20.375" style="1" customWidth="1"/>
    <col min="3851" max="3851" width="31.5" style="1" customWidth="1"/>
    <col min="3852" max="3852" width="12.25" style="1" customWidth="1"/>
    <col min="3853" max="3853" width="35.875" style="1" customWidth="1"/>
    <col min="3854" max="3854" width="10.375" style="1" customWidth="1"/>
    <col min="3855" max="3855" width="14.75" style="1" customWidth="1"/>
    <col min="3856" max="3856" width="13.625" style="1" customWidth="1"/>
    <col min="3857" max="3857" width="12.875" style="1" customWidth="1"/>
    <col min="3858" max="3858" width="20.75" style="1" customWidth="1"/>
    <col min="3859" max="3859" width="12.875" style="1" customWidth="1"/>
    <col min="3860" max="4103" width="8.25" style="1"/>
    <col min="4104" max="4104" width="5.875" style="1" customWidth="1"/>
    <col min="4105" max="4105" width="15.375" style="1" customWidth="1"/>
    <col min="4106" max="4106" width="20.375" style="1" customWidth="1"/>
    <col min="4107" max="4107" width="31.5" style="1" customWidth="1"/>
    <col min="4108" max="4108" width="12.25" style="1" customWidth="1"/>
    <col min="4109" max="4109" width="35.875" style="1" customWidth="1"/>
    <col min="4110" max="4110" width="10.375" style="1" customWidth="1"/>
    <col min="4111" max="4111" width="14.75" style="1" customWidth="1"/>
    <col min="4112" max="4112" width="13.625" style="1" customWidth="1"/>
    <col min="4113" max="4113" width="12.875" style="1" customWidth="1"/>
    <col min="4114" max="4114" width="20.75" style="1" customWidth="1"/>
    <col min="4115" max="4115" width="12.875" style="1" customWidth="1"/>
    <col min="4116" max="4359" width="8.25" style="1"/>
    <col min="4360" max="4360" width="5.875" style="1" customWidth="1"/>
    <col min="4361" max="4361" width="15.375" style="1" customWidth="1"/>
    <col min="4362" max="4362" width="20.375" style="1" customWidth="1"/>
    <col min="4363" max="4363" width="31.5" style="1" customWidth="1"/>
    <col min="4364" max="4364" width="12.25" style="1" customWidth="1"/>
    <col min="4365" max="4365" width="35.875" style="1" customWidth="1"/>
    <col min="4366" max="4366" width="10.375" style="1" customWidth="1"/>
    <col min="4367" max="4367" width="14.75" style="1" customWidth="1"/>
    <col min="4368" max="4368" width="13.625" style="1" customWidth="1"/>
    <col min="4369" max="4369" width="12.875" style="1" customWidth="1"/>
    <col min="4370" max="4370" width="20.75" style="1" customWidth="1"/>
    <col min="4371" max="4371" width="12.875" style="1" customWidth="1"/>
    <col min="4372" max="4615" width="8.25" style="1"/>
    <col min="4616" max="4616" width="5.875" style="1" customWidth="1"/>
    <col min="4617" max="4617" width="15.375" style="1" customWidth="1"/>
    <col min="4618" max="4618" width="20.375" style="1" customWidth="1"/>
    <col min="4619" max="4619" width="31.5" style="1" customWidth="1"/>
    <col min="4620" max="4620" width="12.25" style="1" customWidth="1"/>
    <col min="4621" max="4621" width="35.875" style="1" customWidth="1"/>
    <col min="4622" max="4622" width="10.375" style="1" customWidth="1"/>
    <col min="4623" max="4623" width="14.75" style="1" customWidth="1"/>
    <col min="4624" max="4624" width="13.625" style="1" customWidth="1"/>
    <col min="4625" max="4625" width="12.875" style="1" customWidth="1"/>
    <col min="4626" max="4626" width="20.75" style="1" customWidth="1"/>
    <col min="4627" max="4627" width="12.875" style="1" customWidth="1"/>
    <col min="4628" max="4871" width="8.25" style="1"/>
    <col min="4872" max="4872" width="5.875" style="1" customWidth="1"/>
    <col min="4873" max="4873" width="15.375" style="1" customWidth="1"/>
    <col min="4874" max="4874" width="20.375" style="1" customWidth="1"/>
    <col min="4875" max="4875" width="31.5" style="1" customWidth="1"/>
    <col min="4876" max="4876" width="12.25" style="1" customWidth="1"/>
    <col min="4877" max="4877" width="35.875" style="1" customWidth="1"/>
    <col min="4878" max="4878" width="10.375" style="1" customWidth="1"/>
    <col min="4879" max="4879" width="14.75" style="1" customWidth="1"/>
    <col min="4880" max="4880" width="13.625" style="1" customWidth="1"/>
    <col min="4881" max="4881" width="12.875" style="1" customWidth="1"/>
    <col min="4882" max="4882" width="20.75" style="1" customWidth="1"/>
    <col min="4883" max="4883" width="12.875" style="1" customWidth="1"/>
    <col min="4884" max="5127" width="8.25" style="1"/>
    <col min="5128" max="5128" width="5.875" style="1" customWidth="1"/>
    <col min="5129" max="5129" width="15.375" style="1" customWidth="1"/>
    <col min="5130" max="5130" width="20.375" style="1" customWidth="1"/>
    <col min="5131" max="5131" width="31.5" style="1" customWidth="1"/>
    <col min="5132" max="5132" width="12.25" style="1" customWidth="1"/>
    <col min="5133" max="5133" width="35.875" style="1" customWidth="1"/>
    <col min="5134" max="5134" width="10.375" style="1" customWidth="1"/>
    <col min="5135" max="5135" width="14.75" style="1" customWidth="1"/>
    <col min="5136" max="5136" width="13.625" style="1" customWidth="1"/>
    <col min="5137" max="5137" width="12.875" style="1" customWidth="1"/>
    <col min="5138" max="5138" width="20.75" style="1" customWidth="1"/>
    <col min="5139" max="5139" width="12.875" style="1" customWidth="1"/>
    <col min="5140" max="5383" width="8.25" style="1"/>
    <col min="5384" max="5384" width="5.875" style="1" customWidth="1"/>
    <col min="5385" max="5385" width="15.375" style="1" customWidth="1"/>
    <col min="5386" max="5386" width="20.375" style="1" customWidth="1"/>
    <col min="5387" max="5387" width="31.5" style="1" customWidth="1"/>
    <col min="5388" max="5388" width="12.25" style="1" customWidth="1"/>
    <col min="5389" max="5389" width="35.875" style="1" customWidth="1"/>
    <col min="5390" max="5390" width="10.375" style="1" customWidth="1"/>
    <col min="5391" max="5391" width="14.75" style="1" customWidth="1"/>
    <col min="5392" max="5392" width="13.625" style="1" customWidth="1"/>
    <col min="5393" max="5393" width="12.875" style="1" customWidth="1"/>
    <col min="5394" max="5394" width="20.75" style="1" customWidth="1"/>
    <col min="5395" max="5395" width="12.875" style="1" customWidth="1"/>
    <col min="5396" max="5639" width="8.25" style="1"/>
    <col min="5640" max="5640" width="5.875" style="1" customWidth="1"/>
    <col min="5641" max="5641" width="15.375" style="1" customWidth="1"/>
    <col min="5642" max="5642" width="20.375" style="1" customWidth="1"/>
    <col min="5643" max="5643" width="31.5" style="1" customWidth="1"/>
    <col min="5644" max="5644" width="12.25" style="1" customWidth="1"/>
    <col min="5645" max="5645" width="35.875" style="1" customWidth="1"/>
    <col min="5646" max="5646" width="10.375" style="1" customWidth="1"/>
    <col min="5647" max="5647" width="14.75" style="1" customWidth="1"/>
    <col min="5648" max="5648" width="13.625" style="1" customWidth="1"/>
    <col min="5649" max="5649" width="12.875" style="1" customWidth="1"/>
    <col min="5650" max="5650" width="20.75" style="1" customWidth="1"/>
    <col min="5651" max="5651" width="12.875" style="1" customWidth="1"/>
    <col min="5652" max="5895" width="8.25" style="1"/>
    <col min="5896" max="5896" width="5.875" style="1" customWidth="1"/>
    <col min="5897" max="5897" width="15.375" style="1" customWidth="1"/>
    <col min="5898" max="5898" width="20.375" style="1" customWidth="1"/>
    <col min="5899" max="5899" width="31.5" style="1" customWidth="1"/>
    <col min="5900" max="5900" width="12.25" style="1" customWidth="1"/>
    <col min="5901" max="5901" width="35.875" style="1" customWidth="1"/>
    <col min="5902" max="5902" width="10.375" style="1" customWidth="1"/>
    <col min="5903" max="5903" width="14.75" style="1" customWidth="1"/>
    <col min="5904" max="5904" width="13.625" style="1" customWidth="1"/>
    <col min="5905" max="5905" width="12.875" style="1" customWidth="1"/>
    <col min="5906" max="5906" width="20.75" style="1" customWidth="1"/>
    <col min="5907" max="5907" width="12.875" style="1" customWidth="1"/>
    <col min="5908" max="6151" width="8.25" style="1"/>
    <col min="6152" max="6152" width="5.875" style="1" customWidth="1"/>
    <col min="6153" max="6153" width="15.375" style="1" customWidth="1"/>
    <col min="6154" max="6154" width="20.375" style="1" customWidth="1"/>
    <col min="6155" max="6155" width="31.5" style="1" customWidth="1"/>
    <col min="6156" max="6156" width="12.25" style="1" customWidth="1"/>
    <col min="6157" max="6157" width="35.875" style="1" customWidth="1"/>
    <col min="6158" max="6158" width="10.375" style="1" customWidth="1"/>
    <col min="6159" max="6159" width="14.75" style="1" customWidth="1"/>
    <col min="6160" max="6160" width="13.625" style="1" customWidth="1"/>
    <col min="6161" max="6161" width="12.875" style="1" customWidth="1"/>
    <col min="6162" max="6162" width="20.75" style="1" customWidth="1"/>
    <col min="6163" max="6163" width="12.875" style="1" customWidth="1"/>
    <col min="6164" max="6407" width="8.25" style="1"/>
    <col min="6408" max="6408" width="5.875" style="1" customWidth="1"/>
    <col min="6409" max="6409" width="15.375" style="1" customWidth="1"/>
    <col min="6410" max="6410" width="20.375" style="1" customWidth="1"/>
    <col min="6411" max="6411" width="31.5" style="1" customWidth="1"/>
    <col min="6412" max="6412" width="12.25" style="1" customWidth="1"/>
    <col min="6413" max="6413" width="35.875" style="1" customWidth="1"/>
    <col min="6414" max="6414" width="10.375" style="1" customWidth="1"/>
    <col min="6415" max="6415" width="14.75" style="1" customWidth="1"/>
    <col min="6416" max="6416" width="13.625" style="1" customWidth="1"/>
    <col min="6417" max="6417" width="12.875" style="1" customWidth="1"/>
    <col min="6418" max="6418" width="20.75" style="1" customWidth="1"/>
    <col min="6419" max="6419" width="12.875" style="1" customWidth="1"/>
    <col min="6420" max="6663" width="8.25" style="1"/>
    <col min="6664" max="6664" width="5.875" style="1" customWidth="1"/>
    <col min="6665" max="6665" width="15.375" style="1" customWidth="1"/>
    <col min="6666" max="6666" width="20.375" style="1" customWidth="1"/>
    <col min="6667" max="6667" width="31.5" style="1" customWidth="1"/>
    <col min="6668" max="6668" width="12.25" style="1" customWidth="1"/>
    <col min="6669" max="6669" width="35.875" style="1" customWidth="1"/>
    <col min="6670" max="6670" width="10.375" style="1" customWidth="1"/>
    <col min="6671" max="6671" width="14.75" style="1" customWidth="1"/>
    <col min="6672" max="6672" width="13.625" style="1" customWidth="1"/>
    <col min="6673" max="6673" width="12.875" style="1" customWidth="1"/>
    <col min="6674" max="6674" width="20.75" style="1" customWidth="1"/>
    <col min="6675" max="6675" width="12.875" style="1" customWidth="1"/>
    <col min="6676" max="6919" width="8.25" style="1"/>
    <col min="6920" max="6920" width="5.875" style="1" customWidth="1"/>
    <col min="6921" max="6921" width="15.375" style="1" customWidth="1"/>
    <col min="6922" max="6922" width="20.375" style="1" customWidth="1"/>
    <col min="6923" max="6923" width="31.5" style="1" customWidth="1"/>
    <col min="6924" max="6924" width="12.25" style="1" customWidth="1"/>
    <col min="6925" max="6925" width="35.875" style="1" customWidth="1"/>
    <col min="6926" max="6926" width="10.375" style="1" customWidth="1"/>
    <col min="6927" max="6927" width="14.75" style="1" customWidth="1"/>
    <col min="6928" max="6928" width="13.625" style="1" customWidth="1"/>
    <col min="6929" max="6929" width="12.875" style="1" customWidth="1"/>
    <col min="6930" max="6930" width="20.75" style="1" customWidth="1"/>
    <col min="6931" max="6931" width="12.875" style="1" customWidth="1"/>
    <col min="6932" max="7175" width="8.25" style="1"/>
    <col min="7176" max="7176" width="5.875" style="1" customWidth="1"/>
    <col min="7177" max="7177" width="15.375" style="1" customWidth="1"/>
    <col min="7178" max="7178" width="20.375" style="1" customWidth="1"/>
    <col min="7179" max="7179" width="31.5" style="1" customWidth="1"/>
    <col min="7180" max="7180" width="12.25" style="1" customWidth="1"/>
    <col min="7181" max="7181" width="35.875" style="1" customWidth="1"/>
    <col min="7182" max="7182" width="10.375" style="1" customWidth="1"/>
    <col min="7183" max="7183" width="14.75" style="1" customWidth="1"/>
    <col min="7184" max="7184" width="13.625" style="1" customWidth="1"/>
    <col min="7185" max="7185" width="12.875" style="1" customWidth="1"/>
    <col min="7186" max="7186" width="20.75" style="1" customWidth="1"/>
    <col min="7187" max="7187" width="12.875" style="1" customWidth="1"/>
    <col min="7188" max="7431" width="8.25" style="1"/>
    <col min="7432" max="7432" width="5.875" style="1" customWidth="1"/>
    <col min="7433" max="7433" width="15.375" style="1" customWidth="1"/>
    <col min="7434" max="7434" width="20.375" style="1" customWidth="1"/>
    <col min="7435" max="7435" width="31.5" style="1" customWidth="1"/>
    <col min="7436" max="7436" width="12.25" style="1" customWidth="1"/>
    <col min="7437" max="7437" width="35.875" style="1" customWidth="1"/>
    <col min="7438" max="7438" width="10.375" style="1" customWidth="1"/>
    <col min="7439" max="7439" width="14.75" style="1" customWidth="1"/>
    <col min="7440" max="7440" width="13.625" style="1" customWidth="1"/>
    <col min="7441" max="7441" width="12.875" style="1" customWidth="1"/>
    <col min="7442" max="7442" width="20.75" style="1" customWidth="1"/>
    <col min="7443" max="7443" width="12.875" style="1" customWidth="1"/>
    <col min="7444" max="7687" width="8.25" style="1"/>
    <col min="7688" max="7688" width="5.875" style="1" customWidth="1"/>
    <col min="7689" max="7689" width="15.375" style="1" customWidth="1"/>
    <col min="7690" max="7690" width="20.375" style="1" customWidth="1"/>
    <col min="7691" max="7691" width="31.5" style="1" customWidth="1"/>
    <col min="7692" max="7692" width="12.25" style="1" customWidth="1"/>
    <col min="7693" max="7693" width="35.875" style="1" customWidth="1"/>
    <col min="7694" max="7694" width="10.375" style="1" customWidth="1"/>
    <col min="7695" max="7695" width="14.75" style="1" customWidth="1"/>
    <col min="7696" max="7696" width="13.625" style="1" customWidth="1"/>
    <col min="7697" max="7697" width="12.875" style="1" customWidth="1"/>
    <col min="7698" max="7698" width="20.75" style="1" customWidth="1"/>
    <col min="7699" max="7699" width="12.875" style="1" customWidth="1"/>
    <col min="7700" max="7943" width="8.25" style="1"/>
    <col min="7944" max="7944" width="5.875" style="1" customWidth="1"/>
    <col min="7945" max="7945" width="15.375" style="1" customWidth="1"/>
    <col min="7946" max="7946" width="20.375" style="1" customWidth="1"/>
    <col min="7947" max="7947" width="31.5" style="1" customWidth="1"/>
    <col min="7948" max="7948" width="12.25" style="1" customWidth="1"/>
    <col min="7949" max="7949" width="35.875" style="1" customWidth="1"/>
    <col min="7950" max="7950" width="10.375" style="1" customWidth="1"/>
    <col min="7951" max="7951" width="14.75" style="1" customWidth="1"/>
    <col min="7952" max="7952" width="13.625" style="1" customWidth="1"/>
    <col min="7953" max="7953" width="12.875" style="1" customWidth="1"/>
    <col min="7954" max="7954" width="20.75" style="1" customWidth="1"/>
    <col min="7955" max="7955" width="12.875" style="1" customWidth="1"/>
    <col min="7956" max="8199" width="8.25" style="1"/>
    <col min="8200" max="8200" width="5.875" style="1" customWidth="1"/>
    <col min="8201" max="8201" width="15.375" style="1" customWidth="1"/>
    <col min="8202" max="8202" width="20.375" style="1" customWidth="1"/>
    <col min="8203" max="8203" width="31.5" style="1" customWidth="1"/>
    <col min="8204" max="8204" width="12.25" style="1" customWidth="1"/>
    <col min="8205" max="8205" width="35.875" style="1" customWidth="1"/>
    <col min="8206" max="8206" width="10.375" style="1" customWidth="1"/>
    <col min="8207" max="8207" width="14.75" style="1" customWidth="1"/>
    <col min="8208" max="8208" width="13.625" style="1" customWidth="1"/>
    <col min="8209" max="8209" width="12.875" style="1" customWidth="1"/>
    <col min="8210" max="8210" width="20.75" style="1" customWidth="1"/>
    <col min="8211" max="8211" width="12.875" style="1" customWidth="1"/>
    <col min="8212" max="8455" width="8.25" style="1"/>
    <col min="8456" max="8456" width="5.875" style="1" customWidth="1"/>
    <col min="8457" max="8457" width="15.375" style="1" customWidth="1"/>
    <col min="8458" max="8458" width="20.375" style="1" customWidth="1"/>
    <col min="8459" max="8459" width="31.5" style="1" customWidth="1"/>
    <col min="8460" max="8460" width="12.25" style="1" customWidth="1"/>
    <col min="8461" max="8461" width="35.875" style="1" customWidth="1"/>
    <col min="8462" max="8462" width="10.375" style="1" customWidth="1"/>
    <col min="8463" max="8463" width="14.75" style="1" customWidth="1"/>
    <col min="8464" max="8464" width="13.625" style="1" customWidth="1"/>
    <col min="8465" max="8465" width="12.875" style="1" customWidth="1"/>
    <col min="8466" max="8466" width="20.75" style="1" customWidth="1"/>
    <col min="8467" max="8467" width="12.875" style="1" customWidth="1"/>
    <col min="8468" max="8711" width="8.25" style="1"/>
    <col min="8712" max="8712" width="5.875" style="1" customWidth="1"/>
    <col min="8713" max="8713" width="15.375" style="1" customWidth="1"/>
    <col min="8714" max="8714" width="20.375" style="1" customWidth="1"/>
    <col min="8715" max="8715" width="31.5" style="1" customWidth="1"/>
    <col min="8716" max="8716" width="12.25" style="1" customWidth="1"/>
    <col min="8717" max="8717" width="35.875" style="1" customWidth="1"/>
    <col min="8718" max="8718" width="10.375" style="1" customWidth="1"/>
    <col min="8719" max="8719" width="14.75" style="1" customWidth="1"/>
    <col min="8720" max="8720" width="13.625" style="1" customWidth="1"/>
    <col min="8721" max="8721" width="12.875" style="1" customWidth="1"/>
    <col min="8722" max="8722" width="20.75" style="1" customWidth="1"/>
    <col min="8723" max="8723" width="12.875" style="1" customWidth="1"/>
    <col min="8724" max="8967" width="8.25" style="1"/>
    <col min="8968" max="8968" width="5.875" style="1" customWidth="1"/>
    <col min="8969" max="8969" width="15.375" style="1" customWidth="1"/>
    <col min="8970" max="8970" width="20.375" style="1" customWidth="1"/>
    <col min="8971" max="8971" width="31.5" style="1" customWidth="1"/>
    <col min="8972" max="8972" width="12.25" style="1" customWidth="1"/>
    <col min="8973" max="8973" width="35.875" style="1" customWidth="1"/>
    <col min="8974" max="8974" width="10.375" style="1" customWidth="1"/>
    <col min="8975" max="8975" width="14.75" style="1" customWidth="1"/>
    <col min="8976" max="8976" width="13.625" style="1" customWidth="1"/>
    <col min="8977" max="8977" width="12.875" style="1" customWidth="1"/>
    <col min="8978" max="8978" width="20.75" style="1" customWidth="1"/>
    <col min="8979" max="8979" width="12.875" style="1" customWidth="1"/>
    <col min="8980" max="9223" width="8.25" style="1"/>
    <col min="9224" max="9224" width="5.875" style="1" customWidth="1"/>
    <col min="9225" max="9225" width="15.375" style="1" customWidth="1"/>
    <col min="9226" max="9226" width="20.375" style="1" customWidth="1"/>
    <col min="9227" max="9227" width="31.5" style="1" customWidth="1"/>
    <col min="9228" max="9228" width="12.25" style="1" customWidth="1"/>
    <col min="9229" max="9229" width="35.875" style="1" customWidth="1"/>
    <col min="9230" max="9230" width="10.375" style="1" customWidth="1"/>
    <col min="9231" max="9231" width="14.75" style="1" customWidth="1"/>
    <col min="9232" max="9232" width="13.625" style="1" customWidth="1"/>
    <col min="9233" max="9233" width="12.875" style="1" customWidth="1"/>
    <col min="9234" max="9234" width="20.75" style="1" customWidth="1"/>
    <col min="9235" max="9235" width="12.875" style="1" customWidth="1"/>
    <col min="9236" max="9479" width="8.25" style="1"/>
    <col min="9480" max="9480" width="5.875" style="1" customWidth="1"/>
    <col min="9481" max="9481" width="15.375" style="1" customWidth="1"/>
    <col min="9482" max="9482" width="20.375" style="1" customWidth="1"/>
    <col min="9483" max="9483" width="31.5" style="1" customWidth="1"/>
    <col min="9484" max="9484" width="12.25" style="1" customWidth="1"/>
    <col min="9485" max="9485" width="35.875" style="1" customWidth="1"/>
    <col min="9486" max="9486" width="10.375" style="1" customWidth="1"/>
    <col min="9487" max="9487" width="14.75" style="1" customWidth="1"/>
    <col min="9488" max="9488" width="13.625" style="1" customWidth="1"/>
    <col min="9489" max="9489" width="12.875" style="1" customWidth="1"/>
    <col min="9490" max="9490" width="20.75" style="1" customWidth="1"/>
    <col min="9491" max="9491" width="12.875" style="1" customWidth="1"/>
    <col min="9492" max="9735" width="8.25" style="1"/>
    <col min="9736" max="9736" width="5.875" style="1" customWidth="1"/>
    <col min="9737" max="9737" width="15.375" style="1" customWidth="1"/>
    <col min="9738" max="9738" width="20.375" style="1" customWidth="1"/>
    <col min="9739" max="9739" width="31.5" style="1" customWidth="1"/>
    <col min="9740" max="9740" width="12.25" style="1" customWidth="1"/>
    <col min="9741" max="9741" width="35.875" style="1" customWidth="1"/>
    <col min="9742" max="9742" width="10.375" style="1" customWidth="1"/>
    <col min="9743" max="9743" width="14.75" style="1" customWidth="1"/>
    <col min="9744" max="9744" width="13.625" style="1" customWidth="1"/>
    <col min="9745" max="9745" width="12.875" style="1" customWidth="1"/>
    <col min="9746" max="9746" width="20.75" style="1" customWidth="1"/>
    <col min="9747" max="9747" width="12.875" style="1" customWidth="1"/>
    <col min="9748" max="9991" width="8.25" style="1"/>
    <col min="9992" max="9992" width="5.875" style="1" customWidth="1"/>
    <col min="9993" max="9993" width="15.375" style="1" customWidth="1"/>
    <col min="9994" max="9994" width="20.375" style="1" customWidth="1"/>
    <col min="9995" max="9995" width="31.5" style="1" customWidth="1"/>
    <col min="9996" max="9996" width="12.25" style="1" customWidth="1"/>
    <col min="9997" max="9997" width="35.875" style="1" customWidth="1"/>
    <col min="9998" max="9998" width="10.375" style="1" customWidth="1"/>
    <col min="9999" max="9999" width="14.75" style="1" customWidth="1"/>
    <col min="10000" max="10000" width="13.625" style="1" customWidth="1"/>
    <col min="10001" max="10001" width="12.875" style="1" customWidth="1"/>
    <col min="10002" max="10002" width="20.75" style="1" customWidth="1"/>
    <col min="10003" max="10003" width="12.875" style="1" customWidth="1"/>
    <col min="10004" max="10247" width="8.25" style="1"/>
    <col min="10248" max="10248" width="5.875" style="1" customWidth="1"/>
    <col min="10249" max="10249" width="15.375" style="1" customWidth="1"/>
    <col min="10250" max="10250" width="20.375" style="1" customWidth="1"/>
    <col min="10251" max="10251" width="31.5" style="1" customWidth="1"/>
    <col min="10252" max="10252" width="12.25" style="1" customWidth="1"/>
    <col min="10253" max="10253" width="35.875" style="1" customWidth="1"/>
    <col min="10254" max="10254" width="10.375" style="1" customWidth="1"/>
    <col min="10255" max="10255" width="14.75" style="1" customWidth="1"/>
    <col min="10256" max="10256" width="13.625" style="1" customWidth="1"/>
    <col min="10257" max="10257" width="12.875" style="1" customWidth="1"/>
    <col min="10258" max="10258" width="20.75" style="1" customWidth="1"/>
    <col min="10259" max="10259" width="12.875" style="1" customWidth="1"/>
    <col min="10260" max="10503" width="8.25" style="1"/>
    <col min="10504" max="10504" width="5.875" style="1" customWidth="1"/>
    <col min="10505" max="10505" width="15.375" style="1" customWidth="1"/>
    <col min="10506" max="10506" width="20.375" style="1" customWidth="1"/>
    <col min="10507" max="10507" width="31.5" style="1" customWidth="1"/>
    <col min="10508" max="10508" width="12.25" style="1" customWidth="1"/>
    <col min="10509" max="10509" width="35.875" style="1" customWidth="1"/>
    <col min="10510" max="10510" width="10.375" style="1" customWidth="1"/>
    <col min="10511" max="10511" width="14.75" style="1" customWidth="1"/>
    <col min="10512" max="10512" width="13.625" style="1" customWidth="1"/>
    <col min="10513" max="10513" width="12.875" style="1" customWidth="1"/>
    <col min="10514" max="10514" width="20.75" style="1" customWidth="1"/>
    <col min="10515" max="10515" width="12.875" style="1" customWidth="1"/>
    <col min="10516" max="10759" width="8.25" style="1"/>
    <col min="10760" max="10760" width="5.875" style="1" customWidth="1"/>
    <col min="10761" max="10761" width="15.375" style="1" customWidth="1"/>
    <col min="10762" max="10762" width="20.375" style="1" customWidth="1"/>
    <col min="10763" max="10763" width="31.5" style="1" customWidth="1"/>
    <col min="10764" max="10764" width="12.25" style="1" customWidth="1"/>
    <col min="10765" max="10765" width="35.875" style="1" customWidth="1"/>
    <col min="10766" max="10766" width="10.375" style="1" customWidth="1"/>
    <col min="10767" max="10767" width="14.75" style="1" customWidth="1"/>
    <col min="10768" max="10768" width="13.625" style="1" customWidth="1"/>
    <col min="10769" max="10769" width="12.875" style="1" customWidth="1"/>
    <col min="10770" max="10770" width="20.75" style="1" customWidth="1"/>
    <col min="10771" max="10771" width="12.875" style="1" customWidth="1"/>
    <col min="10772" max="11015" width="8.25" style="1"/>
    <col min="11016" max="11016" width="5.875" style="1" customWidth="1"/>
    <col min="11017" max="11017" width="15.375" style="1" customWidth="1"/>
    <col min="11018" max="11018" width="20.375" style="1" customWidth="1"/>
    <col min="11019" max="11019" width="31.5" style="1" customWidth="1"/>
    <col min="11020" max="11020" width="12.25" style="1" customWidth="1"/>
    <col min="11021" max="11021" width="35.875" style="1" customWidth="1"/>
    <col min="11022" max="11022" width="10.375" style="1" customWidth="1"/>
    <col min="11023" max="11023" width="14.75" style="1" customWidth="1"/>
    <col min="11024" max="11024" width="13.625" style="1" customWidth="1"/>
    <col min="11025" max="11025" width="12.875" style="1" customWidth="1"/>
    <col min="11026" max="11026" width="20.75" style="1" customWidth="1"/>
    <col min="11027" max="11027" width="12.875" style="1" customWidth="1"/>
    <col min="11028" max="11271" width="8.25" style="1"/>
    <col min="11272" max="11272" width="5.875" style="1" customWidth="1"/>
    <col min="11273" max="11273" width="15.375" style="1" customWidth="1"/>
    <col min="11274" max="11274" width="20.375" style="1" customWidth="1"/>
    <col min="11275" max="11275" width="31.5" style="1" customWidth="1"/>
    <col min="11276" max="11276" width="12.25" style="1" customWidth="1"/>
    <col min="11277" max="11277" width="35.875" style="1" customWidth="1"/>
    <col min="11278" max="11278" width="10.375" style="1" customWidth="1"/>
    <col min="11279" max="11279" width="14.75" style="1" customWidth="1"/>
    <col min="11280" max="11280" width="13.625" style="1" customWidth="1"/>
    <col min="11281" max="11281" width="12.875" style="1" customWidth="1"/>
    <col min="11282" max="11282" width="20.75" style="1" customWidth="1"/>
    <col min="11283" max="11283" width="12.875" style="1" customWidth="1"/>
    <col min="11284" max="11527" width="8.25" style="1"/>
    <col min="11528" max="11528" width="5.875" style="1" customWidth="1"/>
    <col min="11529" max="11529" width="15.375" style="1" customWidth="1"/>
    <col min="11530" max="11530" width="20.375" style="1" customWidth="1"/>
    <col min="11531" max="11531" width="31.5" style="1" customWidth="1"/>
    <col min="11532" max="11532" width="12.25" style="1" customWidth="1"/>
    <col min="11533" max="11533" width="35.875" style="1" customWidth="1"/>
    <col min="11534" max="11534" width="10.375" style="1" customWidth="1"/>
    <col min="11535" max="11535" width="14.75" style="1" customWidth="1"/>
    <col min="11536" max="11536" width="13.625" style="1" customWidth="1"/>
    <col min="11537" max="11537" width="12.875" style="1" customWidth="1"/>
    <col min="11538" max="11538" width="20.75" style="1" customWidth="1"/>
    <col min="11539" max="11539" width="12.875" style="1" customWidth="1"/>
    <col min="11540" max="11783" width="8.25" style="1"/>
    <col min="11784" max="11784" width="5.875" style="1" customWidth="1"/>
    <col min="11785" max="11785" width="15.375" style="1" customWidth="1"/>
    <col min="11786" max="11786" width="20.375" style="1" customWidth="1"/>
    <col min="11787" max="11787" width="31.5" style="1" customWidth="1"/>
    <col min="11788" max="11788" width="12.25" style="1" customWidth="1"/>
    <col min="11789" max="11789" width="35.875" style="1" customWidth="1"/>
    <col min="11790" max="11790" width="10.375" style="1" customWidth="1"/>
    <col min="11791" max="11791" width="14.75" style="1" customWidth="1"/>
    <col min="11792" max="11792" width="13.625" style="1" customWidth="1"/>
    <col min="11793" max="11793" width="12.875" style="1" customWidth="1"/>
    <col min="11794" max="11794" width="20.75" style="1" customWidth="1"/>
    <col min="11795" max="11795" width="12.875" style="1" customWidth="1"/>
    <col min="11796" max="12039" width="8.25" style="1"/>
    <col min="12040" max="12040" width="5.875" style="1" customWidth="1"/>
    <col min="12041" max="12041" width="15.375" style="1" customWidth="1"/>
    <col min="12042" max="12042" width="20.375" style="1" customWidth="1"/>
    <col min="12043" max="12043" width="31.5" style="1" customWidth="1"/>
    <col min="12044" max="12044" width="12.25" style="1" customWidth="1"/>
    <col min="12045" max="12045" width="35.875" style="1" customWidth="1"/>
    <col min="12046" max="12046" width="10.375" style="1" customWidth="1"/>
    <col min="12047" max="12047" width="14.75" style="1" customWidth="1"/>
    <col min="12048" max="12048" width="13.625" style="1" customWidth="1"/>
    <col min="12049" max="12049" width="12.875" style="1" customWidth="1"/>
    <col min="12050" max="12050" width="20.75" style="1" customWidth="1"/>
    <col min="12051" max="12051" width="12.875" style="1" customWidth="1"/>
    <col min="12052" max="12295" width="8.25" style="1"/>
    <col min="12296" max="12296" width="5.875" style="1" customWidth="1"/>
    <col min="12297" max="12297" width="15.375" style="1" customWidth="1"/>
    <col min="12298" max="12298" width="20.375" style="1" customWidth="1"/>
    <col min="12299" max="12299" width="31.5" style="1" customWidth="1"/>
    <col min="12300" max="12300" width="12.25" style="1" customWidth="1"/>
    <col min="12301" max="12301" width="35.875" style="1" customWidth="1"/>
    <col min="12302" max="12302" width="10.375" style="1" customWidth="1"/>
    <col min="12303" max="12303" width="14.75" style="1" customWidth="1"/>
    <col min="12304" max="12304" width="13.625" style="1" customWidth="1"/>
    <col min="12305" max="12305" width="12.875" style="1" customWidth="1"/>
    <col min="12306" max="12306" width="20.75" style="1" customWidth="1"/>
    <col min="12307" max="12307" width="12.875" style="1" customWidth="1"/>
    <col min="12308" max="12551" width="8.25" style="1"/>
    <col min="12552" max="12552" width="5.875" style="1" customWidth="1"/>
    <col min="12553" max="12553" width="15.375" style="1" customWidth="1"/>
    <col min="12554" max="12554" width="20.375" style="1" customWidth="1"/>
    <col min="12555" max="12555" width="31.5" style="1" customWidth="1"/>
    <col min="12556" max="12556" width="12.25" style="1" customWidth="1"/>
    <col min="12557" max="12557" width="35.875" style="1" customWidth="1"/>
    <col min="12558" max="12558" width="10.375" style="1" customWidth="1"/>
    <col min="12559" max="12559" width="14.75" style="1" customWidth="1"/>
    <col min="12560" max="12560" width="13.625" style="1" customWidth="1"/>
    <col min="12561" max="12561" width="12.875" style="1" customWidth="1"/>
    <col min="12562" max="12562" width="20.75" style="1" customWidth="1"/>
    <col min="12563" max="12563" width="12.875" style="1" customWidth="1"/>
    <col min="12564" max="12807" width="8.25" style="1"/>
    <col min="12808" max="12808" width="5.875" style="1" customWidth="1"/>
    <col min="12809" max="12809" width="15.375" style="1" customWidth="1"/>
    <col min="12810" max="12810" width="20.375" style="1" customWidth="1"/>
    <col min="12811" max="12811" width="31.5" style="1" customWidth="1"/>
    <col min="12812" max="12812" width="12.25" style="1" customWidth="1"/>
    <col min="12813" max="12813" width="35.875" style="1" customWidth="1"/>
    <col min="12814" max="12814" width="10.375" style="1" customWidth="1"/>
    <col min="12815" max="12815" width="14.75" style="1" customWidth="1"/>
    <col min="12816" max="12816" width="13.625" style="1" customWidth="1"/>
    <col min="12817" max="12817" width="12.875" style="1" customWidth="1"/>
    <col min="12818" max="12818" width="20.75" style="1" customWidth="1"/>
    <col min="12819" max="12819" width="12.875" style="1" customWidth="1"/>
    <col min="12820" max="13063" width="8.25" style="1"/>
    <col min="13064" max="13064" width="5.875" style="1" customWidth="1"/>
    <col min="13065" max="13065" width="15.375" style="1" customWidth="1"/>
    <col min="13066" max="13066" width="20.375" style="1" customWidth="1"/>
    <col min="13067" max="13067" width="31.5" style="1" customWidth="1"/>
    <col min="13068" max="13068" width="12.25" style="1" customWidth="1"/>
    <col min="13069" max="13069" width="35.875" style="1" customWidth="1"/>
    <col min="13070" max="13070" width="10.375" style="1" customWidth="1"/>
    <col min="13071" max="13071" width="14.75" style="1" customWidth="1"/>
    <col min="13072" max="13072" width="13.625" style="1" customWidth="1"/>
    <col min="13073" max="13073" width="12.875" style="1" customWidth="1"/>
    <col min="13074" max="13074" width="20.75" style="1" customWidth="1"/>
    <col min="13075" max="13075" width="12.875" style="1" customWidth="1"/>
    <col min="13076" max="13319" width="8.25" style="1"/>
    <col min="13320" max="13320" width="5.875" style="1" customWidth="1"/>
    <col min="13321" max="13321" width="15.375" style="1" customWidth="1"/>
    <col min="13322" max="13322" width="20.375" style="1" customWidth="1"/>
    <col min="13323" max="13323" width="31.5" style="1" customWidth="1"/>
    <col min="13324" max="13324" width="12.25" style="1" customWidth="1"/>
    <col min="13325" max="13325" width="35.875" style="1" customWidth="1"/>
    <col min="13326" max="13326" width="10.375" style="1" customWidth="1"/>
    <col min="13327" max="13327" width="14.75" style="1" customWidth="1"/>
    <col min="13328" max="13328" width="13.625" style="1" customWidth="1"/>
    <col min="13329" max="13329" width="12.875" style="1" customWidth="1"/>
    <col min="13330" max="13330" width="20.75" style="1" customWidth="1"/>
    <col min="13331" max="13331" width="12.875" style="1" customWidth="1"/>
    <col min="13332" max="13575" width="8.25" style="1"/>
    <col min="13576" max="13576" width="5.875" style="1" customWidth="1"/>
    <col min="13577" max="13577" width="15.375" style="1" customWidth="1"/>
    <col min="13578" max="13578" width="20.375" style="1" customWidth="1"/>
    <col min="13579" max="13579" width="31.5" style="1" customWidth="1"/>
    <col min="13580" max="13580" width="12.25" style="1" customWidth="1"/>
    <col min="13581" max="13581" width="35.875" style="1" customWidth="1"/>
    <col min="13582" max="13582" width="10.375" style="1" customWidth="1"/>
    <col min="13583" max="13583" width="14.75" style="1" customWidth="1"/>
    <col min="13584" max="13584" width="13.625" style="1" customWidth="1"/>
    <col min="13585" max="13585" width="12.875" style="1" customWidth="1"/>
    <col min="13586" max="13586" width="20.75" style="1" customWidth="1"/>
    <col min="13587" max="13587" width="12.875" style="1" customWidth="1"/>
    <col min="13588" max="13831" width="8.25" style="1"/>
    <col min="13832" max="13832" width="5.875" style="1" customWidth="1"/>
    <col min="13833" max="13833" width="15.375" style="1" customWidth="1"/>
    <col min="13834" max="13834" width="20.375" style="1" customWidth="1"/>
    <col min="13835" max="13835" width="31.5" style="1" customWidth="1"/>
    <col min="13836" max="13836" width="12.25" style="1" customWidth="1"/>
    <col min="13837" max="13837" width="35.875" style="1" customWidth="1"/>
    <col min="13838" max="13838" width="10.375" style="1" customWidth="1"/>
    <col min="13839" max="13839" width="14.75" style="1" customWidth="1"/>
    <col min="13840" max="13840" width="13.625" style="1" customWidth="1"/>
    <col min="13841" max="13841" width="12.875" style="1" customWidth="1"/>
    <col min="13842" max="13842" width="20.75" style="1" customWidth="1"/>
    <col min="13843" max="13843" width="12.875" style="1" customWidth="1"/>
    <col min="13844" max="14087" width="8.25" style="1"/>
    <col min="14088" max="14088" width="5.875" style="1" customWidth="1"/>
    <col min="14089" max="14089" width="15.375" style="1" customWidth="1"/>
    <col min="14090" max="14090" width="20.375" style="1" customWidth="1"/>
    <col min="14091" max="14091" width="31.5" style="1" customWidth="1"/>
    <col min="14092" max="14092" width="12.25" style="1" customWidth="1"/>
    <col min="14093" max="14093" width="35.875" style="1" customWidth="1"/>
    <col min="14094" max="14094" width="10.375" style="1" customWidth="1"/>
    <col min="14095" max="14095" width="14.75" style="1" customWidth="1"/>
    <col min="14096" max="14096" width="13.625" style="1" customWidth="1"/>
    <col min="14097" max="14097" width="12.875" style="1" customWidth="1"/>
    <col min="14098" max="14098" width="20.75" style="1" customWidth="1"/>
    <col min="14099" max="14099" width="12.875" style="1" customWidth="1"/>
    <col min="14100" max="14343" width="8.25" style="1"/>
    <col min="14344" max="14344" width="5.875" style="1" customWidth="1"/>
    <col min="14345" max="14345" width="15.375" style="1" customWidth="1"/>
    <col min="14346" max="14346" width="20.375" style="1" customWidth="1"/>
    <col min="14347" max="14347" width="31.5" style="1" customWidth="1"/>
    <col min="14348" max="14348" width="12.25" style="1" customWidth="1"/>
    <col min="14349" max="14349" width="35.875" style="1" customWidth="1"/>
    <col min="14350" max="14350" width="10.375" style="1" customWidth="1"/>
    <col min="14351" max="14351" width="14.75" style="1" customWidth="1"/>
    <col min="14352" max="14352" width="13.625" style="1" customWidth="1"/>
    <col min="14353" max="14353" width="12.875" style="1" customWidth="1"/>
    <col min="14354" max="14354" width="20.75" style="1" customWidth="1"/>
    <col min="14355" max="14355" width="12.875" style="1" customWidth="1"/>
    <col min="14356" max="14599" width="8.25" style="1"/>
    <col min="14600" max="14600" width="5.875" style="1" customWidth="1"/>
    <col min="14601" max="14601" width="15.375" style="1" customWidth="1"/>
    <col min="14602" max="14602" width="20.375" style="1" customWidth="1"/>
    <col min="14603" max="14603" width="31.5" style="1" customWidth="1"/>
    <col min="14604" max="14604" width="12.25" style="1" customWidth="1"/>
    <col min="14605" max="14605" width="35.875" style="1" customWidth="1"/>
    <col min="14606" max="14606" width="10.375" style="1" customWidth="1"/>
    <col min="14607" max="14607" width="14.75" style="1" customWidth="1"/>
    <col min="14608" max="14608" width="13.625" style="1" customWidth="1"/>
    <col min="14609" max="14609" width="12.875" style="1" customWidth="1"/>
    <col min="14610" max="14610" width="20.75" style="1" customWidth="1"/>
    <col min="14611" max="14611" width="12.875" style="1" customWidth="1"/>
    <col min="14612" max="14855" width="8.25" style="1"/>
    <col min="14856" max="14856" width="5.875" style="1" customWidth="1"/>
    <col min="14857" max="14857" width="15.375" style="1" customWidth="1"/>
    <col min="14858" max="14858" width="20.375" style="1" customWidth="1"/>
    <col min="14859" max="14859" width="31.5" style="1" customWidth="1"/>
    <col min="14860" max="14860" width="12.25" style="1" customWidth="1"/>
    <col min="14861" max="14861" width="35.875" style="1" customWidth="1"/>
    <col min="14862" max="14862" width="10.375" style="1" customWidth="1"/>
    <col min="14863" max="14863" width="14.75" style="1" customWidth="1"/>
    <col min="14864" max="14864" width="13.625" style="1" customWidth="1"/>
    <col min="14865" max="14865" width="12.875" style="1" customWidth="1"/>
    <col min="14866" max="14866" width="20.75" style="1" customWidth="1"/>
    <col min="14867" max="14867" width="12.875" style="1" customWidth="1"/>
    <col min="14868" max="15111" width="8.25" style="1"/>
    <col min="15112" max="15112" width="5.875" style="1" customWidth="1"/>
    <col min="15113" max="15113" width="15.375" style="1" customWidth="1"/>
    <col min="15114" max="15114" width="20.375" style="1" customWidth="1"/>
    <col min="15115" max="15115" width="31.5" style="1" customWidth="1"/>
    <col min="15116" max="15116" width="12.25" style="1" customWidth="1"/>
    <col min="15117" max="15117" width="35.875" style="1" customWidth="1"/>
    <col min="15118" max="15118" width="10.375" style="1" customWidth="1"/>
    <col min="15119" max="15119" width="14.75" style="1" customWidth="1"/>
    <col min="15120" max="15120" width="13.625" style="1" customWidth="1"/>
    <col min="15121" max="15121" width="12.875" style="1" customWidth="1"/>
    <col min="15122" max="15122" width="20.75" style="1" customWidth="1"/>
    <col min="15123" max="15123" width="12.875" style="1" customWidth="1"/>
    <col min="15124" max="15367" width="8.25" style="1"/>
    <col min="15368" max="15368" width="5.875" style="1" customWidth="1"/>
    <col min="15369" max="15369" width="15.375" style="1" customWidth="1"/>
    <col min="15370" max="15370" width="20.375" style="1" customWidth="1"/>
    <col min="15371" max="15371" width="31.5" style="1" customWidth="1"/>
    <col min="15372" max="15372" width="12.25" style="1" customWidth="1"/>
    <col min="15373" max="15373" width="35.875" style="1" customWidth="1"/>
    <col min="15374" max="15374" width="10.375" style="1" customWidth="1"/>
    <col min="15375" max="15375" width="14.75" style="1" customWidth="1"/>
    <col min="15376" max="15376" width="13.625" style="1" customWidth="1"/>
    <col min="15377" max="15377" width="12.875" style="1" customWidth="1"/>
    <col min="15378" max="15378" width="20.75" style="1" customWidth="1"/>
    <col min="15379" max="15379" width="12.875" style="1" customWidth="1"/>
    <col min="15380" max="15623" width="8.25" style="1"/>
    <col min="15624" max="15624" width="5.875" style="1" customWidth="1"/>
    <col min="15625" max="15625" width="15.375" style="1" customWidth="1"/>
    <col min="15626" max="15626" width="20.375" style="1" customWidth="1"/>
    <col min="15627" max="15627" width="31.5" style="1" customWidth="1"/>
    <col min="15628" max="15628" width="12.25" style="1" customWidth="1"/>
    <col min="15629" max="15629" width="35.875" style="1" customWidth="1"/>
    <col min="15630" max="15630" width="10.375" style="1" customWidth="1"/>
    <col min="15631" max="15631" width="14.75" style="1" customWidth="1"/>
    <col min="15632" max="15632" width="13.625" style="1" customWidth="1"/>
    <col min="15633" max="15633" width="12.875" style="1" customWidth="1"/>
    <col min="15634" max="15634" width="20.75" style="1" customWidth="1"/>
    <col min="15635" max="15635" width="12.875" style="1" customWidth="1"/>
    <col min="15636" max="15879" width="8.25" style="1"/>
    <col min="15880" max="15880" width="5.875" style="1" customWidth="1"/>
    <col min="15881" max="15881" width="15.375" style="1" customWidth="1"/>
    <col min="15882" max="15882" width="20.375" style="1" customWidth="1"/>
    <col min="15883" max="15883" width="31.5" style="1" customWidth="1"/>
    <col min="15884" max="15884" width="12.25" style="1" customWidth="1"/>
    <col min="15885" max="15885" width="35.875" style="1" customWidth="1"/>
    <col min="15886" max="15886" width="10.375" style="1" customWidth="1"/>
    <col min="15887" max="15887" width="14.75" style="1" customWidth="1"/>
    <col min="15888" max="15888" width="13.625" style="1" customWidth="1"/>
    <col min="15889" max="15889" width="12.875" style="1" customWidth="1"/>
    <col min="15890" max="15890" width="20.75" style="1" customWidth="1"/>
    <col min="15891" max="15891" width="12.875" style="1" customWidth="1"/>
    <col min="15892" max="16135" width="8.25" style="1"/>
    <col min="16136" max="16136" width="5.875" style="1" customWidth="1"/>
    <col min="16137" max="16137" width="15.375" style="1" customWidth="1"/>
    <col min="16138" max="16138" width="20.375" style="1" customWidth="1"/>
    <col min="16139" max="16139" width="31.5" style="1" customWidth="1"/>
    <col min="16140" max="16140" width="12.25" style="1" customWidth="1"/>
    <col min="16141" max="16141" width="35.875" style="1" customWidth="1"/>
    <col min="16142" max="16142" width="10.375" style="1" customWidth="1"/>
    <col min="16143" max="16143" width="14.75" style="1" customWidth="1"/>
    <col min="16144" max="16144" width="13.625" style="1" customWidth="1"/>
    <col min="16145" max="16145" width="12.875" style="1" customWidth="1"/>
    <col min="16146" max="16146" width="20.75" style="1" customWidth="1"/>
    <col min="16147" max="16147" width="12.875" style="1" customWidth="1"/>
    <col min="16148" max="16384" width="8.25" style="1"/>
  </cols>
  <sheetData>
    <row r="1" spans="1:22" s="9" customFormat="1" ht="21.6" customHeight="1" x14ac:dyDescent="0.5">
      <c r="A1" s="9" t="s">
        <v>105</v>
      </c>
      <c r="B1" s="9" t="s">
        <v>255</v>
      </c>
      <c r="C1" s="9" t="s">
        <v>106</v>
      </c>
      <c r="D1" s="9" t="s">
        <v>107</v>
      </c>
      <c r="E1" s="9" t="s">
        <v>256</v>
      </c>
      <c r="F1" s="9" t="s">
        <v>257</v>
      </c>
      <c r="G1" s="9" t="s">
        <v>258</v>
      </c>
      <c r="H1" s="9" t="s">
        <v>259</v>
      </c>
      <c r="I1" s="9" t="s">
        <v>260</v>
      </c>
      <c r="J1" s="9" t="s">
        <v>261</v>
      </c>
      <c r="K1" s="9" t="s">
        <v>262</v>
      </c>
      <c r="L1" s="9" t="s">
        <v>263</v>
      </c>
      <c r="M1" s="9" t="s">
        <v>315</v>
      </c>
      <c r="N1" s="9" t="s">
        <v>316</v>
      </c>
      <c r="O1" s="9" t="s">
        <v>317</v>
      </c>
      <c r="P1" s="9" t="s">
        <v>351</v>
      </c>
      <c r="Q1" s="10" t="s">
        <v>318</v>
      </c>
      <c r="R1" s="10" t="s">
        <v>319</v>
      </c>
      <c r="S1" s="10" t="s">
        <v>320</v>
      </c>
      <c r="T1" s="9" t="s">
        <v>321</v>
      </c>
      <c r="U1" s="9" t="s">
        <v>322</v>
      </c>
      <c r="V1" s="9" t="s">
        <v>323</v>
      </c>
    </row>
    <row r="2" spans="1:22" s="2" customFormat="1" ht="21.6" customHeight="1" x14ac:dyDescent="0.5">
      <c r="A2" s="3">
        <v>1</v>
      </c>
      <c r="B2" s="1" t="s">
        <v>432</v>
      </c>
      <c r="C2" s="1" t="s">
        <v>413</v>
      </c>
      <c r="D2" s="1" t="s">
        <v>414</v>
      </c>
      <c r="E2" s="1" t="s">
        <v>415</v>
      </c>
      <c r="F2" s="1" t="s">
        <v>416</v>
      </c>
      <c r="G2" s="6">
        <v>2563</v>
      </c>
      <c r="H2" s="6" t="s">
        <v>249</v>
      </c>
      <c r="I2" s="1" t="s">
        <v>424</v>
      </c>
      <c r="J2" s="1" t="s">
        <v>436</v>
      </c>
      <c r="K2" s="1" t="s">
        <v>433</v>
      </c>
      <c r="L2" s="1" t="s">
        <v>434</v>
      </c>
      <c r="M2" s="1" t="s">
        <v>435</v>
      </c>
      <c r="N2" s="1" t="s">
        <v>417</v>
      </c>
      <c r="O2" s="1" t="s">
        <v>418</v>
      </c>
      <c r="P2" s="6">
        <v>3</v>
      </c>
      <c r="Q2" s="7" t="s">
        <v>240</v>
      </c>
      <c r="R2" s="7" t="s">
        <v>241</v>
      </c>
      <c r="S2" s="8" t="s">
        <v>242</v>
      </c>
      <c r="T2" s="2" t="str">
        <f t="shared" ref="T2:T8" si="0">LEFT(B2,4)</f>
        <v>ร.ท.</v>
      </c>
      <c r="U2" s="1" t="s">
        <v>293</v>
      </c>
      <c r="V2" s="1" t="s">
        <v>413</v>
      </c>
    </row>
    <row r="3" spans="1:22" s="2" customFormat="1" ht="21.6" customHeight="1" x14ac:dyDescent="0.5">
      <c r="A3" s="3">
        <v>2</v>
      </c>
      <c r="B3" s="1" t="s">
        <v>1</v>
      </c>
      <c r="C3" s="1" t="s">
        <v>2</v>
      </c>
      <c r="D3" s="1" t="s">
        <v>111</v>
      </c>
      <c r="E3" s="1" t="s">
        <v>250</v>
      </c>
      <c r="F3" s="1" t="s">
        <v>109</v>
      </c>
      <c r="G3" s="6">
        <v>2559</v>
      </c>
      <c r="H3" s="6" t="s">
        <v>249</v>
      </c>
      <c r="I3" s="1" t="s">
        <v>343</v>
      </c>
      <c r="J3" s="1" t="s">
        <v>348</v>
      </c>
      <c r="K3" s="1" t="s">
        <v>325</v>
      </c>
      <c r="L3" s="1" t="s">
        <v>327</v>
      </c>
      <c r="M3" s="1" t="s">
        <v>252</v>
      </c>
      <c r="N3" s="1" t="s">
        <v>251</v>
      </c>
      <c r="O3" s="1" t="s">
        <v>171</v>
      </c>
      <c r="P3" s="1" t="s">
        <v>110</v>
      </c>
      <c r="Q3" s="7" t="s">
        <v>108</v>
      </c>
      <c r="R3" s="7" t="s">
        <v>108</v>
      </c>
      <c r="S3" s="8" t="s">
        <v>108</v>
      </c>
      <c r="T3" s="2" t="str">
        <f t="shared" si="0"/>
        <v>พ.อ.</v>
      </c>
      <c r="U3" s="1" t="s">
        <v>313</v>
      </c>
      <c r="V3" s="1" t="s">
        <v>2</v>
      </c>
    </row>
    <row r="4" spans="1:22" s="2" customFormat="1" ht="21.6" customHeight="1" x14ac:dyDescent="0.5">
      <c r="A4" s="3">
        <v>3</v>
      </c>
      <c r="B4" s="5" t="s">
        <v>3</v>
      </c>
      <c r="C4" s="5" t="s">
        <v>4</v>
      </c>
      <c r="D4" s="1" t="s">
        <v>113</v>
      </c>
      <c r="E4" s="1" t="s">
        <v>250</v>
      </c>
      <c r="F4" s="1" t="s">
        <v>112</v>
      </c>
      <c r="G4" s="6">
        <v>2559</v>
      </c>
      <c r="H4" s="6" t="s">
        <v>249</v>
      </c>
      <c r="I4" s="1" t="s">
        <v>342</v>
      </c>
      <c r="J4" s="1" t="s">
        <v>347</v>
      </c>
      <c r="K4" s="1" t="s">
        <v>324</v>
      </c>
      <c r="L4" s="1" t="s">
        <v>327</v>
      </c>
      <c r="M4" s="1" t="s">
        <v>252</v>
      </c>
      <c r="N4" s="1" t="s">
        <v>251</v>
      </c>
      <c r="O4" s="1" t="s">
        <v>171</v>
      </c>
      <c r="P4" s="6">
        <v>3</v>
      </c>
      <c r="Q4" s="7" t="s">
        <v>242</v>
      </c>
      <c r="R4" s="7" t="s">
        <v>243</v>
      </c>
      <c r="S4" s="8" t="s">
        <v>244</v>
      </c>
      <c r="T4" s="2" t="str">
        <f t="shared" si="0"/>
        <v>พ.อ.</v>
      </c>
      <c r="U4" s="5" t="s">
        <v>314</v>
      </c>
      <c r="V4" s="5" t="s">
        <v>4</v>
      </c>
    </row>
    <row r="5" spans="1:22" s="2" customFormat="1" ht="21.6" customHeight="1" x14ac:dyDescent="0.5">
      <c r="A5" s="3">
        <v>4</v>
      </c>
      <c r="B5" s="5" t="s">
        <v>5</v>
      </c>
      <c r="C5" s="5" t="s">
        <v>6</v>
      </c>
      <c r="D5" s="1" t="s">
        <v>113</v>
      </c>
      <c r="E5" s="1" t="s">
        <v>250</v>
      </c>
      <c r="F5" s="1" t="s">
        <v>112</v>
      </c>
      <c r="G5" s="6">
        <v>2559</v>
      </c>
      <c r="H5" s="6" t="s">
        <v>249</v>
      </c>
      <c r="I5" s="1" t="s">
        <v>344</v>
      </c>
      <c r="J5" s="1" t="s">
        <v>348</v>
      </c>
      <c r="K5" s="1" t="s">
        <v>325</v>
      </c>
      <c r="L5" s="1" t="s">
        <v>327</v>
      </c>
      <c r="M5" s="1" t="s">
        <v>252</v>
      </c>
      <c r="N5" s="1" t="s">
        <v>251</v>
      </c>
      <c r="O5" s="1" t="s">
        <v>171</v>
      </c>
      <c r="P5" s="6">
        <v>2</v>
      </c>
      <c r="Q5" s="7" t="s">
        <v>242</v>
      </c>
      <c r="R5" s="7" t="s">
        <v>248</v>
      </c>
      <c r="S5" s="8" t="s">
        <v>110</v>
      </c>
      <c r="T5" s="2" t="str">
        <f t="shared" si="0"/>
        <v>พ.ท.</v>
      </c>
      <c r="U5" s="5" t="s">
        <v>311</v>
      </c>
      <c r="V5" s="5" t="s">
        <v>6</v>
      </c>
    </row>
    <row r="6" spans="1:22" s="2" customFormat="1" ht="21.6" customHeight="1" x14ac:dyDescent="0.5">
      <c r="A6" s="3">
        <v>5</v>
      </c>
      <c r="B6" s="1" t="s">
        <v>7</v>
      </c>
      <c r="C6" s="1" t="s">
        <v>8</v>
      </c>
      <c r="D6" s="1" t="s">
        <v>114</v>
      </c>
      <c r="E6" s="1" t="s">
        <v>250</v>
      </c>
      <c r="F6" s="1" t="s">
        <v>112</v>
      </c>
      <c r="G6" s="6">
        <v>2559</v>
      </c>
      <c r="H6" s="6" t="s">
        <v>249</v>
      </c>
      <c r="I6" s="1" t="s">
        <v>345</v>
      </c>
      <c r="J6" s="1" t="s">
        <v>349</v>
      </c>
      <c r="K6" s="1" t="s">
        <v>324</v>
      </c>
      <c r="L6" s="1" t="s">
        <v>328</v>
      </c>
      <c r="M6" s="1" t="s">
        <v>252</v>
      </c>
      <c r="N6" s="1" t="s">
        <v>251</v>
      </c>
      <c r="O6" s="1" t="s">
        <v>171</v>
      </c>
      <c r="P6" s="6">
        <v>3</v>
      </c>
      <c r="Q6" s="7" t="s">
        <v>238</v>
      </c>
      <c r="R6" s="7" t="s">
        <v>239</v>
      </c>
      <c r="S6" s="8" t="s">
        <v>240</v>
      </c>
      <c r="T6" s="2" t="str">
        <f t="shared" si="0"/>
        <v>พ.ท.</v>
      </c>
      <c r="U6" s="1" t="s">
        <v>312</v>
      </c>
      <c r="V6" s="1" t="s">
        <v>8</v>
      </c>
    </row>
    <row r="7" spans="1:22" s="2" customFormat="1" ht="21.6" customHeight="1" x14ac:dyDescent="0.5">
      <c r="A7" s="3">
        <v>6</v>
      </c>
      <c r="B7" s="1" t="s">
        <v>9</v>
      </c>
      <c r="C7" s="1" t="s">
        <v>10</v>
      </c>
      <c r="D7" s="1" t="s">
        <v>116</v>
      </c>
      <c r="E7" s="1" t="s">
        <v>250</v>
      </c>
      <c r="F7" s="1" t="s">
        <v>115</v>
      </c>
      <c r="G7" s="6">
        <v>2559</v>
      </c>
      <c r="H7" s="6" t="s">
        <v>249</v>
      </c>
      <c r="I7" s="1" t="s">
        <v>342</v>
      </c>
      <c r="J7" s="1" t="s">
        <v>347</v>
      </c>
      <c r="K7" s="1" t="s">
        <v>324</v>
      </c>
      <c r="L7" s="1" t="s">
        <v>328</v>
      </c>
      <c r="M7" s="1" t="s">
        <v>252</v>
      </c>
      <c r="N7" s="1" t="s">
        <v>251</v>
      </c>
      <c r="O7" s="1" t="s">
        <v>171</v>
      </c>
      <c r="P7" s="6">
        <v>3</v>
      </c>
      <c r="Q7" s="7" t="s">
        <v>238</v>
      </c>
      <c r="R7" s="7" t="s">
        <v>239</v>
      </c>
      <c r="S7" s="8" t="s">
        <v>240</v>
      </c>
      <c r="T7" s="2" t="str">
        <f t="shared" si="0"/>
        <v>พ.ต.</v>
      </c>
      <c r="U7" s="1" t="s">
        <v>306</v>
      </c>
      <c r="V7" s="1" t="s">
        <v>10</v>
      </c>
    </row>
    <row r="8" spans="1:22" s="2" customFormat="1" ht="21.6" customHeight="1" x14ac:dyDescent="0.5">
      <c r="A8" s="3">
        <v>7</v>
      </c>
      <c r="B8" s="1" t="s">
        <v>11</v>
      </c>
      <c r="C8" s="1" t="s">
        <v>12</v>
      </c>
      <c r="D8" s="1" t="s">
        <v>118</v>
      </c>
      <c r="E8" s="1" t="s">
        <v>250</v>
      </c>
      <c r="F8" s="1" t="s">
        <v>117</v>
      </c>
      <c r="G8" s="6">
        <v>2559</v>
      </c>
      <c r="H8" s="6" t="s">
        <v>249</v>
      </c>
      <c r="I8" s="1" t="s">
        <v>342</v>
      </c>
      <c r="J8" s="1" t="s">
        <v>347</v>
      </c>
      <c r="K8" s="1" t="s">
        <v>324</v>
      </c>
      <c r="L8" s="1" t="s">
        <v>327</v>
      </c>
      <c r="M8" s="1" t="s">
        <v>252</v>
      </c>
      <c r="N8" s="1" t="s">
        <v>251</v>
      </c>
      <c r="O8" s="1" t="s">
        <v>171</v>
      </c>
      <c r="P8" s="6">
        <v>3</v>
      </c>
      <c r="Q8" s="7" t="s">
        <v>241</v>
      </c>
      <c r="R8" s="7" t="s">
        <v>242</v>
      </c>
      <c r="S8" s="8" t="s">
        <v>243</v>
      </c>
      <c r="T8" s="2" t="str">
        <f t="shared" si="0"/>
        <v>ร.อ.</v>
      </c>
      <c r="U8" s="1" t="s">
        <v>302</v>
      </c>
      <c r="V8" s="1" t="s">
        <v>12</v>
      </c>
    </row>
    <row r="9" spans="1:22" s="2" customFormat="1" ht="21.6" customHeight="1" x14ac:dyDescent="0.5">
      <c r="A9" s="3">
        <v>8</v>
      </c>
      <c r="B9" s="1" t="s">
        <v>13</v>
      </c>
      <c r="C9" s="1" t="s">
        <v>14</v>
      </c>
      <c r="D9" s="1" t="s">
        <v>120</v>
      </c>
      <c r="E9" s="1" t="s">
        <v>250</v>
      </c>
      <c r="F9" s="1" t="s">
        <v>119</v>
      </c>
      <c r="G9" s="6">
        <v>2559</v>
      </c>
      <c r="H9" s="6" t="s">
        <v>249</v>
      </c>
      <c r="I9" s="1" t="s">
        <v>342</v>
      </c>
      <c r="J9" s="1" t="s">
        <v>347</v>
      </c>
      <c r="K9" s="1" t="s">
        <v>324</v>
      </c>
      <c r="L9" s="1" t="s">
        <v>327</v>
      </c>
      <c r="M9" s="1" t="s">
        <v>252</v>
      </c>
      <c r="N9" s="1" t="s">
        <v>251</v>
      </c>
      <c r="O9" s="1" t="s">
        <v>171</v>
      </c>
      <c r="P9" s="6">
        <v>3</v>
      </c>
      <c r="Q9" s="7" t="s">
        <v>238</v>
      </c>
      <c r="R9" s="7" t="s">
        <v>239</v>
      </c>
      <c r="S9" s="8" t="s">
        <v>240</v>
      </c>
      <c r="T9" s="2" t="str">
        <f>LEFT(B9,6)</f>
        <v>จ.ส.อ.</v>
      </c>
      <c r="U9" s="1" t="s">
        <v>284</v>
      </c>
      <c r="V9" s="1" t="s">
        <v>14</v>
      </c>
    </row>
    <row r="10" spans="1:22" s="2" customFormat="1" ht="21.6" customHeight="1" x14ac:dyDescent="0.5">
      <c r="A10" s="3">
        <v>9</v>
      </c>
      <c r="B10" s="1" t="s">
        <v>15</v>
      </c>
      <c r="C10" s="1" t="s">
        <v>16</v>
      </c>
      <c r="D10" s="1" t="s">
        <v>120</v>
      </c>
      <c r="E10" s="1" t="s">
        <v>250</v>
      </c>
      <c r="F10" s="1" t="s">
        <v>119</v>
      </c>
      <c r="G10" s="6">
        <v>2559</v>
      </c>
      <c r="H10" s="6" t="s">
        <v>249</v>
      </c>
      <c r="I10" s="1" t="s">
        <v>342</v>
      </c>
      <c r="J10" s="1" t="s">
        <v>347</v>
      </c>
      <c r="K10" s="1" t="s">
        <v>324</v>
      </c>
      <c r="L10" s="1" t="s">
        <v>327</v>
      </c>
      <c r="M10" s="1" t="s">
        <v>252</v>
      </c>
      <c r="N10" s="1" t="s">
        <v>251</v>
      </c>
      <c r="O10" s="1" t="s">
        <v>171</v>
      </c>
      <c r="P10" s="6">
        <v>2</v>
      </c>
      <c r="Q10" s="7" t="s">
        <v>247</v>
      </c>
      <c r="R10" s="7" t="s">
        <v>248</v>
      </c>
      <c r="S10" s="8" t="s">
        <v>108</v>
      </c>
      <c r="T10" s="2" t="str">
        <f>LEFT(B10,4)</f>
        <v>ส.ท.</v>
      </c>
      <c r="U10" s="1" t="s">
        <v>272</v>
      </c>
      <c r="V10" s="1" t="s">
        <v>16</v>
      </c>
    </row>
    <row r="11" spans="1:22" s="2" customFormat="1" ht="21.6" customHeight="1" x14ac:dyDescent="0.5">
      <c r="A11" s="3">
        <v>10</v>
      </c>
      <c r="B11" s="1" t="s">
        <v>17</v>
      </c>
      <c r="C11" s="1" t="s">
        <v>18</v>
      </c>
      <c r="D11" s="1" t="s">
        <v>122</v>
      </c>
      <c r="E11" s="1" t="s">
        <v>250</v>
      </c>
      <c r="F11" s="1" t="s">
        <v>121</v>
      </c>
      <c r="G11" s="6">
        <v>2559</v>
      </c>
      <c r="H11" s="6" t="s">
        <v>249</v>
      </c>
      <c r="I11" s="1" t="s">
        <v>342</v>
      </c>
      <c r="J11" s="1" t="s">
        <v>347</v>
      </c>
      <c r="K11" s="1" t="s">
        <v>324</v>
      </c>
      <c r="L11" s="1" t="s">
        <v>327</v>
      </c>
      <c r="M11" s="1" t="s">
        <v>252</v>
      </c>
      <c r="N11" s="1" t="s">
        <v>251</v>
      </c>
      <c r="O11" s="1" t="s">
        <v>171</v>
      </c>
      <c r="P11" s="6">
        <v>3</v>
      </c>
      <c r="Q11" s="7" t="s">
        <v>238</v>
      </c>
      <c r="R11" s="7" t="s">
        <v>239</v>
      </c>
      <c r="S11" s="8" t="s">
        <v>240</v>
      </c>
      <c r="T11" s="2" t="str">
        <f t="shared" ref="T11:T21" si="1">LEFT(B11,6)</f>
        <v>จ.ส.อ.</v>
      </c>
      <c r="U11" s="1" t="s">
        <v>285</v>
      </c>
      <c r="V11" s="1" t="s">
        <v>18</v>
      </c>
    </row>
    <row r="12" spans="1:22" s="2" customFormat="1" ht="21.6" customHeight="1" x14ac:dyDescent="0.5">
      <c r="A12" s="3">
        <v>11</v>
      </c>
      <c r="B12" s="1" t="s">
        <v>19</v>
      </c>
      <c r="C12" s="1" t="s">
        <v>20</v>
      </c>
      <c r="D12" s="1" t="s">
        <v>235</v>
      </c>
      <c r="E12" s="1" t="s">
        <v>250</v>
      </c>
      <c r="F12" s="1" t="s">
        <v>121</v>
      </c>
      <c r="G12" s="6">
        <v>2559</v>
      </c>
      <c r="H12" s="6" t="s">
        <v>249</v>
      </c>
      <c r="I12" s="1" t="s">
        <v>342</v>
      </c>
      <c r="J12" s="1" t="s">
        <v>347</v>
      </c>
      <c r="K12" s="1" t="s">
        <v>324</v>
      </c>
      <c r="L12" s="1" t="s">
        <v>327</v>
      </c>
      <c r="M12" s="1" t="s">
        <v>252</v>
      </c>
      <c r="N12" s="1" t="s">
        <v>251</v>
      </c>
      <c r="O12" s="1" t="s">
        <v>171</v>
      </c>
      <c r="P12" s="6">
        <v>3</v>
      </c>
      <c r="Q12" s="7" t="s">
        <v>238</v>
      </c>
      <c r="R12" s="7" t="s">
        <v>239</v>
      </c>
      <c r="S12" s="8" t="s">
        <v>240</v>
      </c>
      <c r="T12" s="2" t="str">
        <f t="shared" si="1"/>
        <v>จ.ส.อ.</v>
      </c>
      <c r="U12" s="1" t="s">
        <v>286</v>
      </c>
      <c r="V12" s="1" t="s">
        <v>20</v>
      </c>
    </row>
    <row r="13" spans="1:22" s="2" customFormat="1" ht="21.6" customHeight="1" x14ac:dyDescent="0.5">
      <c r="A13" s="3">
        <v>12</v>
      </c>
      <c r="B13" s="1" t="s">
        <v>21</v>
      </c>
      <c r="C13" s="1" t="s">
        <v>22</v>
      </c>
      <c r="D13" s="1" t="s">
        <v>236</v>
      </c>
      <c r="E13" s="1" t="s">
        <v>330</v>
      </c>
      <c r="F13" s="1" t="s">
        <v>123</v>
      </c>
      <c r="G13" s="6">
        <v>2559</v>
      </c>
      <c r="H13" s="6" t="s">
        <v>249</v>
      </c>
      <c r="I13" s="1" t="s">
        <v>342</v>
      </c>
      <c r="J13" s="1" t="s">
        <v>347</v>
      </c>
      <c r="K13" s="1" t="s">
        <v>324</v>
      </c>
      <c r="L13" s="1" t="s">
        <v>327</v>
      </c>
      <c r="M13" s="1" t="s">
        <v>252</v>
      </c>
      <c r="N13" s="1" t="s">
        <v>251</v>
      </c>
      <c r="O13" s="1" t="s">
        <v>171</v>
      </c>
      <c r="P13" s="1" t="s">
        <v>110</v>
      </c>
      <c r="Q13" s="7" t="s">
        <v>108</v>
      </c>
      <c r="R13" s="1" t="s">
        <v>110</v>
      </c>
      <c r="S13" s="7" t="s">
        <v>110</v>
      </c>
      <c r="T13" s="2" t="str">
        <f t="shared" si="1"/>
        <v>จ.ส.อ.</v>
      </c>
      <c r="U13" s="1" t="s">
        <v>287</v>
      </c>
      <c r="V13" s="1" t="s">
        <v>22</v>
      </c>
    </row>
    <row r="14" spans="1:22" s="2" customFormat="1" ht="21.6" customHeight="1" x14ac:dyDescent="0.5">
      <c r="A14" s="3">
        <v>13</v>
      </c>
      <c r="B14" s="1" t="s">
        <v>23</v>
      </c>
      <c r="C14" s="1" t="s">
        <v>24</v>
      </c>
      <c r="D14" s="1" t="s">
        <v>125</v>
      </c>
      <c r="E14" s="1" t="s">
        <v>250</v>
      </c>
      <c r="F14" s="1" t="s">
        <v>124</v>
      </c>
      <c r="G14" s="6">
        <v>2559</v>
      </c>
      <c r="H14" s="6" t="s">
        <v>249</v>
      </c>
      <c r="I14" s="1" t="s">
        <v>342</v>
      </c>
      <c r="J14" s="1" t="s">
        <v>347</v>
      </c>
      <c r="K14" s="1" t="s">
        <v>324</v>
      </c>
      <c r="L14" s="1" t="s">
        <v>327</v>
      </c>
      <c r="M14" s="1" t="s">
        <v>252</v>
      </c>
      <c r="N14" s="1" t="s">
        <v>251</v>
      </c>
      <c r="O14" s="1" t="s">
        <v>171</v>
      </c>
      <c r="P14" s="6">
        <v>3</v>
      </c>
      <c r="Q14" s="7" t="s">
        <v>246</v>
      </c>
      <c r="R14" s="7" t="s">
        <v>247</v>
      </c>
      <c r="S14" s="8" t="s">
        <v>248</v>
      </c>
      <c r="T14" s="2" t="str">
        <f t="shared" si="1"/>
        <v>อส.ทพ.</v>
      </c>
      <c r="U14" s="1" t="s">
        <v>334</v>
      </c>
      <c r="V14" s="1" t="s">
        <v>24</v>
      </c>
    </row>
    <row r="15" spans="1:22" s="2" customFormat="1" ht="21.6" customHeight="1" x14ac:dyDescent="0.5">
      <c r="A15" s="3">
        <v>14</v>
      </c>
      <c r="B15" s="1" t="s">
        <v>25</v>
      </c>
      <c r="C15" s="1" t="s">
        <v>26</v>
      </c>
      <c r="D15" s="1" t="s">
        <v>125</v>
      </c>
      <c r="E15" s="1" t="s">
        <v>250</v>
      </c>
      <c r="F15" s="1" t="s">
        <v>124</v>
      </c>
      <c r="G15" s="6">
        <v>2559</v>
      </c>
      <c r="H15" s="6" t="s">
        <v>249</v>
      </c>
      <c r="I15" s="1" t="s">
        <v>342</v>
      </c>
      <c r="J15" s="1" t="s">
        <v>347</v>
      </c>
      <c r="K15" s="1" t="s">
        <v>324</v>
      </c>
      <c r="L15" s="1" t="s">
        <v>327</v>
      </c>
      <c r="M15" s="1" t="s">
        <v>252</v>
      </c>
      <c r="N15" s="1" t="s">
        <v>251</v>
      </c>
      <c r="O15" s="1" t="s">
        <v>171</v>
      </c>
      <c r="P15" s="1" t="s">
        <v>110</v>
      </c>
      <c r="Q15" s="7" t="s">
        <v>108</v>
      </c>
      <c r="R15" s="1" t="s">
        <v>110</v>
      </c>
      <c r="S15" s="7" t="s">
        <v>110</v>
      </c>
      <c r="T15" s="2" t="str">
        <f t="shared" si="1"/>
        <v>อส.ทพ.</v>
      </c>
      <c r="U15" s="1" t="s">
        <v>335</v>
      </c>
      <c r="V15" s="1" t="s">
        <v>26</v>
      </c>
    </row>
    <row r="16" spans="1:22" s="2" customFormat="1" ht="21.6" customHeight="1" x14ac:dyDescent="0.5">
      <c r="A16" s="3">
        <v>15</v>
      </c>
      <c r="B16" s="1" t="s">
        <v>27</v>
      </c>
      <c r="C16" s="1" t="s">
        <v>28</v>
      </c>
      <c r="D16" s="1" t="s">
        <v>127</v>
      </c>
      <c r="E16" s="1" t="s">
        <v>250</v>
      </c>
      <c r="F16" s="1" t="s">
        <v>126</v>
      </c>
      <c r="G16" s="6">
        <v>2559</v>
      </c>
      <c r="H16" s="6" t="s">
        <v>249</v>
      </c>
      <c r="I16" s="1" t="s">
        <v>342</v>
      </c>
      <c r="J16" s="1" t="s">
        <v>347</v>
      </c>
      <c r="K16" s="1" t="s">
        <v>324</v>
      </c>
      <c r="L16" s="1" t="s">
        <v>327</v>
      </c>
      <c r="M16" s="1" t="s">
        <v>252</v>
      </c>
      <c r="N16" s="1" t="s">
        <v>251</v>
      </c>
      <c r="O16" s="1" t="s">
        <v>171</v>
      </c>
      <c r="P16" s="6">
        <v>3</v>
      </c>
      <c r="Q16" s="7" t="s">
        <v>238</v>
      </c>
      <c r="R16" s="7" t="s">
        <v>239</v>
      </c>
      <c r="S16" s="8" t="s">
        <v>240</v>
      </c>
      <c r="T16" s="2" t="str">
        <f t="shared" si="1"/>
        <v>อส.ทพ.</v>
      </c>
      <c r="U16" s="1" t="s">
        <v>336</v>
      </c>
      <c r="V16" s="1" t="s">
        <v>28</v>
      </c>
    </row>
    <row r="17" spans="1:22" s="2" customFormat="1" ht="21.6" customHeight="1" x14ac:dyDescent="0.5">
      <c r="A17" s="3">
        <v>16</v>
      </c>
      <c r="B17" s="1" t="s">
        <v>29</v>
      </c>
      <c r="C17" s="1" t="s">
        <v>30</v>
      </c>
      <c r="D17" s="1" t="s">
        <v>127</v>
      </c>
      <c r="E17" s="1" t="s">
        <v>250</v>
      </c>
      <c r="F17" s="1" t="s">
        <v>126</v>
      </c>
      <c r="G17" s="6">
        <v>2559</v>
      </c>
      <c r="H17" s="6" t="s">
        <v>249</v>
      </c>
      <c r="I17" s="1" t="s">
        <v>342</v>
      </c>
      <c r="J17" s="1" t="s">
        <v>347</v>
      </c>
      <c r="K17" s="1" t="s">
        <v>324</v>
      </c>
      <c r="L17" s="1" t="s">
        <v>327</v>
      </c>
      <c r="M17" s="1" t="s">
        <v>252</v>
      </c>
      <c r="N17" s="1" t="s">
        <v>251</v>
      </c>
      <c r="O17" s="1" t="s">
        <v>171</v>
      </c>
      <c r="P17" s="6">
        <v>3</v>
      </c>
      <c r="Q17" s="7" t="s">
        <v>238</v>
      </c>
      <c r="R17" s="7" t="s">
        <v>239</v>
      </c>
      <c r="S17" s="8" t="s">
        <v>240</v>
      </c>
      <c r="T17" s="2" t="str">
        <f t="shared" si="1"/>
        <v>อส.ทพ.</v>
      </c>
      <c r="U17" s="1" t="s">
        <v>337</v>
      </c>
      <c r="V17" s="1" t="s">
        <v>30</v>
      </c>
    </row>
    <row r="18" spans="1:22" s="2" customFormat="1" ht="21.6" customHeight="1" x14ac:dyDescent="0.5">
      <c r="A18" s="3">
        <v>17</v>
      </c>
      <c r="B18" s="1" t="s">
        <v>31</v>
      </c>
      <c r="C18" s="1" t="s">
        <v>32</v>
      </c>
      <c r="D18" s="1" t="s">
        <v>127</v>
      </c>
      <c r="E18" s="1" t="s">
        <v>250</v>
      </c>
      <c r="F18" s="1" t="s">
        <v>126</v>
      </c>
      <c r="G18" s="6">
        <v>2559</v>
      </c>
      <c r="H18" s="6" t="s">
        <v>249</v>
      </c>
      <c r="I18" s="1" t="s">
        <v>342</v>
      </c>
      <c r="J18" s="1" t="s">
        <v>347</v>
      </c>
      <c r="K18" s="1" t="s">
        <v>324</v>
      </c>
      <c r="L18" s="1" t="s">
        <v>327</v>
      </c>
      <c r="M18" s="1" t="s">
        <v>252</v>
      </c>
      <c r="N18" s="1" t="s">
        <v>251</v>
      </c>
      <c r="O18" s="1" t="s">
        <v>171</v>
      </c>
      <c r="P18" s="6">
        <v>3</v>
      </c>
      <c r="Q18" s="7" t="s">
        <v>238</v>
      </c>
      <c r="R18" s="7" t="s">
        <v>239</v>
      </c>
      <c r="S18" s="8" t="s">
        <v>240</v>
      </c>
      <c r="T18" s="2" t="str">
        <f t="shared" si="1"/>
        <v>อส.ทพ.</v>
      </c>
      <c r="U18" s="1" t="s">
        <v>338</v>
      </c>
      <c r="V18" s="1" t="s">
        <v>32</v>
      </c>
    </row>
    <row r="19" spans="1:22" s="2" customFormat="1" ht="21.6" customHeight="1" x14ac:dyDescent="0.5">
      <c r="A19" s="3">
        <v>18</v>
      </c>
      <c r="B19" s="1" t="s">
        <v>33</v>
      </c>
      <c r="C19" s="1" t="s">
        <v>34</v>
      </c>
      <c r="D19" s="1" t="s">
        <v>127</v>
      </c>
      <c r="E19" s="1" t="s">
        <v>250</v>
      </c>
      <c r="F19" s="1" t="s">
        <v>126</v>
      </c>
      <c r="G19" s="6">
        <v>2559</v>
      </c>
      <c r="H19" s="6" t="s">
        <v>249</v>
      </c>
      <c r="I19" s="1" t="s">
        <v>342</v>
      </c>
      <c r="J19" s="1" t="s">
        <v>347</v>
      </c>
      <c r="K19" s="1" t="s">
        <v>324</v>
      </c>
      <c r="L19" s="1" t="s">
        <v>327</v>
      </c>
      <c r="M19" s="1" t="s">
        <v>252</v>
      </c>
      <c r="N19" s="1" t="s">
        <v>251</v>
      </c>
      <c r="O19" s="1" t="s">
        <v>171</v>
      </c>
      <c r="P19" s="6">
        <v>3</v>
      </c>
      <c r="Q19" s="7" t="s">
        <v>238</v>
      </c>
      <c r="R19" s="7" t="s">
        <v>239</v>
      </c>
      <c r="S19" s="8" t="s">
        <v>240</v>
      </c>
      <c r="T19" s="2" t="str">
        <f t="shared" si="1"/>
        <v>อส.ทพ.</v>
      </c>
      <c r="U19" s="1" t="s">
        <v>339</v>
      </c>
      <c r="V19" s="1" t="s">
        <v>34</v>
      </c>
    </row>
    <row r="20" spans="1:22" s="2" customFormat="1" ht="21.6" customHeight="1" x14ac:dyDescent="0.5">
      <c r="A20" s="3">
        <v>19</v>
      </c>
      <c r="B20" s="1" t="s">
        <v>35</v>
      </c>
      <c r="C20" s="1" t="s">
        <v>36</v>
      </c>
      <c r="D20" s="1" t="s">
        <v>127</v>
      </c>
      <c r="E20" s="1" t="s">
        <v>250</v>
      </c>
      <c r="F20" s="1" t="s">
        <v>126</v>
      </c>
      <c r="G20" s="6">
        <v>2559</v>
      </c>
      <c r="H20" s="6" t="s">
        <v>249</v>
      </c>
      <c r="I20" s="1" t="s">
        <v>342</v>
      </c>
      <c r="J20" s="1" t="s">
        <v>347</v>
      </c>
      <c r="K20" s="1" t="s">
        <v>324</v>
      </c>
      <c r="L20" s="1" t="s">
        <v>327</v>
      </c>
      <c r="M20" s="1" t="s">
        <v>252</v>
      </c>
      <c r="N20" s="1" t="s">
        <v>251</v>
      </c>
      <c r="O20" s="1" t="s">
        <v>171</v>
      </c>
      <c r="P20" s="6">
        <v>3</v>
      </c>
      <c r="Q20" s="7" t="s">
        <v>245</v>
      </c>
      <c r="R20" s="7" t="s">
        <v>246</v>
      </c>
      <c r="S20" s="8" t="s">
        <v>247</v>
      </c>
      <c r="T20" s="2" t="str">
        <f t="shared" si="1"/>
        <v>อส.ทพ.</v>
      </c>
      <c r="U20" s="1" t="s">
        <v>340</v>
      </c>
      <c r="V20" s="1" t="s">
        <v>36</v>
      </c>
    </row>
    <row r="21" spans="1:22" s="2" customFormat="1" ht="21.6" customHeight="1" x14ac:dyDescent="0.5">
      <c r="A21" s="3">
        <v>20</v>
      </c>
      <c r="B21" s="1" t="s">
        <v>37</v>
      </c>
      <c r="C21" s="1" t="s">
        <v>38</v>
      </c>
      <c r="D21" s="1" t="s">
        <v>127</v>
      </c>
      <c r="E21" s="1" t="s">
        <v>250</v>
      </c>
      <c r="F21" s="1" t="s">
        <v>126</v>
      </c>
      <c r="G21" s="6">
        <v>2559</v>
      </c>
      <c r="H21" s="6" t="s">
        <v>249</v>
      </c>
      <c r="I21" s="1" t="s">
        <v>342</v>
      </c>
      <c r="J21" s="1" t="s">
        <v>347</v>
      </c>
      <c r="K21" s="1" t="s">
        <v>324</v>
      </c>
      <c r="L21" s="1" t="s">
        <v>327</v>
      </c>
      <c r="M21" s="1" t="s">
        <v>252</v>
      </c>
      <c r="N21" s="1" t="s">
        <v>251</v>
      </c>
      <c r="O21" s="1" t="s">
        <v>171</v>
      </c>
      <c r="P21" s="6">
        <v>3</v>
      </c>
      <c r="Q21" s="7" t="s">
        <v>245</v>
      </c>
      <c r="R21" s="7" t="s">
        <v>246</v>
      </c>
      <c r="S21" s="8" t="s">
        <v>247</v>
      </c>
      <c r="T21" s="2" t="str">
        <f t="shared" si="1"/>
        <v>อส.ทพ.</v>
      </c>
      <c r="U21" s="1" t="s">
        <v>341</v>
      </c>
      <c r="V21" s="1" t="s">
        <v>38</v>
      </c>
    </row>
    <row r="22" spans="1:22" s="2" customFormat="1" ht="21.6" customHeight="1" x14ac:dyDescent="0.5">
      <c r="A22" s="3">
        <v>21</v>
      </c>
      <c r="B22" s="1" t="s">
        <v>39</v>
      </c>
      <c r="C22" s="1" t="s">
        <v>40</v>
      </c>
      <c r="D22" s="1" t="s">
        <v>129</v>
      </c>
      <c r="E22" s="1" t="s">
        <v>250</v>
      </c>
      <c r="F22" s="1" t="s">
        <v>128</v>
      </c>
      <c r="G22" s="6">
        <v>2559</v>
      </c>
      <c r="H22" s="6" t="s">
        <v>249</v>
      </c>
      <c r="I22" s="1" t="s">
        <v>342</v>
      </c>
      <c r="J22" s="1" t="s">
        <v>347</v>
      </c>
      <c r="K22" s="1" t="s">
        <v>324</v>
      </c>
      <c r="L22" s="1" t="s">
        <v>329</v>
      </c>
      <c r="M22" s="1" t="s">
        <v>252</v>
      </c>
      <c r="N22" s="1" t="s">
        <v>251</v>
      </c>
      <c r="O22" s="1" t="s">
        <v>171</v>
      </c>
      <c r="P22" s="6">
        <v>1</v>
      </c>
      <c r="Q22" s="7" t="s">
        <v>248</v>
      </c>
      <c r="R22" s="1" t="s">
        <v>110</v>
      </c>
      <c r="S22" s="7" t="s">
        <v>110</v>
      </c>
      <c r="T22" s="2" t="str">
        <f>LEFT(B22,4)</f>
        <v>ร.อ.</v>
      </c>
      <c r="U22" s="1" t="s">
        <v>303</v>
      </c>
      <c r="V22" s="1" t="s">
        <v>40</v>
      </c>
    </row>
    <row r="23" spans="1:22" s="2" customFormat="1" ht="21.6" customHeight="1" x14ac:dyDescent="0.5">
      <c r="A23" s="3">
        <v>22</v>
      </c>
      <c r="B23" s="1" t="s">
        <v>41</v>
      </c>
      <c r="C23" s="1" t="s">
        <v>42</v>
      </c>
      <c r="D23" s="1" t="s">
        <v>129</v>
      </c>
      <c r="E23" s="1" t="s">
        <v>250</v>
      </c>
      <c r="F23" s="1" t="s">
        <v>130</v>
      </c>
      <c r="G23" s="6">
        <v>2559</v>
      </c>
      <c r="H23" s="6" t="s">
        <v>249</v>
      </c>
      <c r="I23" s="1" t="s">
        <v>346</v>
      </c>
      <c r="J23" s="1" t="s">
        <v>350</v>
      </c>
      <c r="K23" s="2" t="s">
        <v>326</v>
      </c>
      <c r="L23" s="1" t="s">
        <v>327</v>
      </c>
      <c r="M23" s="1" t="s">
        <v>252</v>
      </c>
      <c r="N23" s="1" t="s">
        <v>251</v>
      </c>
      <c r="O23" s="1" t="s">
        <v>171</v>
      </c>
      <c r="P23" s="1" t="s">
        <v>108</v>
      </c>
      <c r="Q23" s="1" t="s">
        <v>108</v>
      </c>
      <c r="R23" s="1" t="s">
        <v>108</v>
      </c>
      <c r="S23" s="1" t="s">
        <v>108</v>
      </c>
      <c r="T23" s="2" t="str">
        <f>LEFT(B23,4)</f>
        <v>ร.อ.</v>
      </c>
      <c r="U23" s="1" t="s">
        <v>304</v>
      </c>
      <c r="V23" s="1" t="s">
        <v>42</v>
      </c>
    </row>
    <row r="24" spans="1:22" s="2" customFormat="1" ht="21.6" customHeight="1" x14ac:dyDescent="0.5">
      <c r="A24" s="3">
        <v>23</v>
      </c>
      <c r="B24" s="1" t="s">
        <v>43</v>
      </c>
      <c r="C24" s="1" t="s">
        <v>44</v>
      </c>
      <c r="D24" s="1" t="s">
        <v>132</v>
      </c>
      <c r="E24" s="1" t="s">
        <v>250</v>
      </c>
      <c r="F24" s="1" t="s">
        <v>131</v>
      </c>
      <c r="G24" s="6">
        <v>2559</v>
      </c>
      <c r="H24" s="6" t="s">
        <v>249</v>
      </c>
      <c r="I24" s="1" t="s">
        <v>342</v>
      </c>
      <c r="J24" s="1" t="s">
        <v>347</v>
      </c>
      <c r="K24" s="1" t="s">
        <v>324</v>
      </c>
      <c r="L24" s="1" t="s">
        <v>327</v>
      </c>
      <c r="M24" s="1" t="s">
        <v>252</v>
      </c>
      <c r="N24" s="1" t="s">
        <v>251</v>
      </c>
      <c r="O24" s="1" t="s">
        <v>171</v>
      </c>
      <c r="P24" s="1" t="s">
        <v>108</v>
      </c>
      <c r="Q24" s="1" t="s">
        <v>108</v>
      </c>
      <c r="R24" s="1" t="s">
        <v>108</v>
      </c>
      <c r="S24" s="1" t="s">
        <v>108</v>
      </c>
      <c r="T24" s="2" t="str">
        <f>LEFT(B24,6)</f>
        <v>จ.ส.ท.</v>
      </c>
      <c r="U24" s="1" t="s">
        <v>291</v>
      </c>
      <c r="V24" s="1" t="s">
        <v>44</v>
      </c>
    </row>
    <row r="25" spans="1:22" s="2" customFormat="1" ht="21.6" customHeight="1" x14ac:dyDescent="0.5">
      <c r="A25" s="3">
        <v>24</v>
      </c>
      <c r="B25" s="1" t="s">
        <v>45</v>
      </c>
      <c r="C25" s="1" t="s">
        <v>46</v>
      </c>
      <c r="D25" s="1" t="s">
        <v>134</v>
      </c>
      <c r="E25" s="1" t="s">
        <v>330</v>
      </c>
      <c r="F25" s="1" t="s">
        <v>133</v>
      </c>
      <c r="G25" s="6">
        <v>2559</v>
      </c>
      <c r="H25" s="6" t="s">
        <v>249</v>
      </c>
      <c r="I25" s="1" t="s">
        <v>342</v>
      </c>
      <c r="J25" s="1" t="s">
        <v>347</v>
      </c>
      <c r="K25" s="1" t="s">
        <v>324</v>
      </c>
      <c r="L25" s="1" t="s">
        <v>327</v>
      </c>
      <c r="M25" s="1" t="s">
        <v>252</v>
      </c>
      <c r="N25" s="1" t="s">
        <v>251</v>
      </c>
      <c r="O25" s="1" t="s">
        <v>171</v>
      </c>
      <c r="P25" s="1" t="s">
        <v>108</v>
      </c>
      <c r="Q25" s="1" t="s">
        <v>108</v>
      </c>
      <c r="R25" s="1" t="s">
        <v>108</v>
      </c>
      <c r="S25" s="1" t="s">
        <v>108</v>
      </c>
      <c r="T25" s="2" t="str">
        <f>LEFT(B25,6)</f>
        <v>จ.ส.ท.</v>
      </c>
      <c r="U25" s="1" t="s">
        <v>292</v>
      </c>
      <c r="V25" s="1" t="s">
        <v>46</v>
      </c>
    </row>
    <row r="26" spans="1:22" s="2" customFormat="1" ht="21.6" customHeight="1" x14ac:dyDescent="0.5">
      <c r="A26" s="3">
        <v>25</v>
      </c>
      <c r="B26" s="1" t="s">
        <v>47</v>
      </c>
      <c r="C26" s="1" t="s">
        <v>48</v>
      </c>
      <c r="D26" s="1" t="s">
        <v>136</v>
      </c>
      <c r="E26" s="1" t="s">
        <v>250</v>
      </c>
      <c r="F26" s="1" t="s">
        <v>135</v>
      </c>
      <c r="G26" s="6">
        <v>2559</v>
      </c>
      <c r="H26" s="6" t="s">
        <v>249</v>
      </c>
      <c r="I26" s="1" t="s">
        <v>342</v>
      </c>
      <c r="J26" s="1" t="s">
        <v>347</v>
      </c>
      <c r="K26" s="1" t="s">
        <v>324</v>
      </c>
      <c r="L26" s="1" t="s">
        <v>327</v>
      </c>
      <c r="M26" s="1" t="s">
        <v>252</v>
      </c>
      <c r="N26" s="1" t="s">
        <v>251</v>
      </c>
      <c r="O26" s="1" t="s">
        <v>171</v>
      </c>
      <c r="P26" s="6">
        <v>2</v>
      </c>
      <c r="Q26" s="7" t="s">
        <v>247</v>
      </c>
      <c r="R26" s="7" t="s">
        <v>248</v>
      </c>
      <c r="S26" s="1" t="s">
        <v>108</v>
      </c>
      <c r="T26" s="2" t="str">
        <f>LEFT(B26,4)</f>
        <v>ส.ท.</v>
      </c>
      <c r="U26" s="1" t="s">
        <v>273</v>
      </c>
      <c r="V26" s="1" t="s">
        <v>48</v>
      </c>
    </row>
    <row r="27" spans="1:22" s="2" customFormat="1" ht="21.6" customHeight="1" x14ac:dyDescent="0.5">
      <c r="A27" s="3">
        <v>26</v>
      </c>
      <c r="B27" s="1" t="s">
        <v>49</v>
      </c>
      <c r="C27" s="1" t="s">
        <v>50</v>
      </c>
      <c r="D27" s="1" t="s">
        <v>136</v>
      </c>
      <c r="E27" s="1" t="s">
        <v>250</v>
      </c>
      <c r="F27" s="1" t="s">
        <v>135</v>
      </c>
      <c r="G27" s="6">
        <v>2559</v>
      </c>
      <c r="H27" s="6" t="s">
        <v>249</v>
      </c>
      <c r="I27" s="1" t="s">
        <v>342</v>
      </c>
      <c r="J27" s="1" t="s">
        <v>347</v>
      </c>
      <c r="K27" s="1" t="s">
        <v>324</v>
      </c>
      <c r="L27" s="1" t="s">
        <v>327</v>
      </c>
      <c r="M27" s="1" t="s">
        <v>252</v>
      </c>
      <c r="N27" s="1" t="s">
        <v>251</v>
      </c>
      <c r="O27" s="1" t="s">
        <v>171</v>
      </c>
      <c r="P27" s="6">
        <v>3</v>
      </c>
      <c r="Q27" s="7" t="s">
        <v>243</v>
      </c>
      <c r="R27" s="7" t="s">
        <v>244</v>
      </c>
      <c r="S27" s="8" t="s">
        <v>245</v>
      </c>
      <c r="T27" s="2" t="str">
        <f>LEFT(B27,4)</f>
        <v>ส.อ.</v>
      </c>
      <c r="U27" s="1" t="s">
        <v>276</v>
      </c>
      <c r="V27" s="1" t="s">
        <v>50</v>
      </c>
    </row>
    <row r="28" spans="1:22" s="2" customFormat="1" ht="21.6" customHeight="1" x14ac:dyDescent="0.5">
      <c r="A28" s="3">
        <v>27</v>
      </c>
      <c r="B28" s="1" t="s">
        <v>51</v>
      </c>
      <c r="C28" s="1" t="s">
        <v>52</v>
      </c>
      <c r="D28" s="1" t="s">
        <v>138</v>
      </c>
      <c r="E28" s="1" t="s">
        <v>331</v>
      </c>
      <c r="F28" s="1" t="s">
        <v>137</v>
      </c>
      <c r="G28" s="6">
        <v>2559</v>
      </c>
      <c r="H28" s="6" t="s">
        <v>249</v>
      </c>
      <c r="I28" s="1" t="s">
        <v>342</v>
      </c>
      <c r="J28" s="1" t="s">
        <v>347</v>
      </c>
      <c r="K28" s="1" t="s">
        <v>324</v>
      </c>
      <c r="L28" s="1" t="s">
        <v>327</v>
      </c>
      <c r="M28" s="1" t="s">
        <v>252</v>
      </c>
      <c r="N28" s="1" t="s">
        <v>251</v>
      </c>
      <c r="O28" s="1" t="s">
        <v>171</v>
      </c>
      <c r="P28" s="1" t="s">
        <v>108</v>
      </c>
      <c r="Q28" s="1" t="s">
        <v>108</v>
      </c>
      <c r="R28" s="1" t="s">
        <v>108</v>
      </c>
      <c r="S28" s="1" t="s">
        <v>108</v>
      </c>
      <c r="T28" s="2" t="str">
        <f>LEFT(B28,6)</f>
        <v>จ.ส.ต.</v>
      </c>
      <c r="U28" s="1" t="s">
        <v>293</v>
      </c>
      <c r="V28" s="1" t="s">
        <v>52</v>
      </c>
    </row>
    <row r="29" spans="1:22" s="2" customFormat="1" ht="21.6" customHeight="1" x14ac:dyDescent="0.5">
      <c r="A29" s="3">
        <v>28</v>
      </c>
      <c r="B29" s="1" t="s">
        <v>53</v>
      </c>
      <c r="C29" s="1" t="s">
        <v>54</v>
      </c>
      <c r="D29" s="1" t="s">
        <v>139</v>
      </c>
      <c r="E29" s="1" t="s">
        <v>250</v>
      </c>
      <c r="F29" s="1" t="s">
        <v>137</v>
      </c>
      <c r="G29" s="6">
        <v>2559</v>
      </c>
      <c r="H29" s="6" t="s">
        <v>249</v>
      </c>
      <c r="I29" s="1" t="s">
        <v>342</v>
      </c>
      <c r="J29" s="1" t="s">
        <v>347</v>
      </c>
      <c r="K29" s="1" t="s">
        <v>324</v>
      </c>
      <c r="L29" s="1" t="s">
        <v>327</v>
      </c>
      <c r="M29" s="1" t="s">
        <v>252</v>
      </c>
      <c r="N29" s="1" t="s">
        <v>251</v>
      </c>
      <c r="O29" s="1" t="s">
        <v>171</v>
      </c>
      <c r="P29" s="6">
        <v>3</v>
      </c>
      <c r="Q29" s="7" t="s">
        <v>245</v>
      </c>
      <c r="R29" s="7" t="s">
        <v>246</v>
      </c>
      <c r="S29" s="8" t="s">
        <v>247</v>
      </c>
      <c r="T29" s="2" t="str">
        <f t="shared" ref="T29:T35" si="2">LEFT(B29,4)</f>
        <v>ส.อ.</v>
      </c>
      <c r="U29" s="1" t="s">
        <v>277</v>
      </c>
      <c r="V29" s="1" t="s">
        <v>54</v>
      </c>
    </row>
    <row r="30" spans="1:22" s="2" customFormat="1" ht="21.6" customHeight="1" x14ac:dyDescent="0.5">
      <c r="A30" s="3">
        <v>29</v>
      </c>
      <c r="B30" s="1" t="s">
        <v>55</v>
      </c>
      <c r="C30" s="1" t="s">
        <v>56</v>
      </c>
      <c r="D30" s="1" t="s">
        <v>139</v>
      </c>
      <c r="E30" s="1" t="s">
        <v>250</v>
      </c>
      <c r="F30" s="1" t="s">
        <v>137</v>
      </c>
      <c r="G30" s="6">
        <v>2559</v>
      </c>
      <c r="H30" s="6" t="s">
        <v>249</v>
      </c>
      <c r="I30" s="1" t="s">
        <v>342</v>
      </c>
      <c r="J30" s="1" t="s">
        <v>347</v>
      </c>
      <c r="K30" s="1" t="s">
        <v>324</v>
      </c>
      <c r="L30" s="1" t="s">
        <v>327</v>
      </c>
      <c r="M30" s="1" t="s">
        <v>252</v>
      </c>
      <c r="N30" s="1" t="s">
        <v>251</v>
      </c>
      <c r="O30" s="1" t="s">
        <v>171</v>
      </c>
      <c r="P30" s="6">
        <v>3</v>
      </c>
      <c r="Q30" s="7" t="s">
        <v>245</v>
      </c>
      <c r="R30" s="7" t="s">
        <v>246</v>
      </c>
      <c r="S30" s="8" t="s">
        <v>247</v>
      </c>
      <c r="T30" s="2" t="str">
        <f t="shared" si="2"/>
        <v>ส.อ.</v>
      </c>
      <c r="U30" s="1" t="s">
        <v>278</v>
      </c>
      <c r="V30" s="1" t="s">
        <v>56</v>
      </c>
    </row>
    <row r="31" spans="1:22" s="2" customFormat="1" ht="21.6" customHeight="1" x14ac:dyDescent="0.5">
      <c r="A31" s="3">
        <v>30</v>
      </c>
      <c r="B31" s="1" t="s">
        <v>57</v>
      </c>
      <c r="C31" s="1" t="s">
        <v>58</v>
      </c>
      <c r="D31" s="1" t="s">
        <v>139</v>
      </c>
      <c r="E31" s="1" t="s">
        <v>250</v>
      </c>
      <c r="F31" s="1" t="s">
        <v>137</v>
      </c>
      <c r="G31" s="6">
        <v>2559</v>
      </c>
      <c r="H31" s="6" t="s">
        <v>249</v>
      </c>
      <c r="I31" s="1" t="s">
        <v>342</v>
      </c>
      <c r="J31" s="1" t="s">
        <v>347</v>
      </c>
      <c r="K31" s="1" t="s">
        <v>324</v>
      </c>
      <c r="L31" s="1" t="s">
        <v>327</v>
      </c>
      <c r="M31" s="1" t="s">
        <v>252</v>
      </c>
      <c r="N31" s="1" t="s">
        <v>251</v>
      </c>
      <c r="O31" s="1" t="s">
        <v>171</v>
      </c>
      <c r="P31" s="6">
        <v>3</v>
      </c>
      <c r="Q31" s="7" t="s">
        <v>244</v>
      </c>
      <c r="R31" s="7" t="s">
        <v>245</v>
      </c>
      <c r="S31" s="8" t="s">
        <v>246</v>
      </c>
      <c r="T31" s="2" t="str">
        <f t="shared" si="2"/>
        <v>ส.อ.</v>
      </c>
      <c r="U31" s="1" t="s">
        <v>279</v>
      </c>
      <c r="V31" s="1" t="s">
        <v>58</v>
      </c>
    </row>
    <row r="32" spans="1:22" s="2" customFormat="1" ht="21.6" customHeight="1" x14ac:dyDescent="0.5">
      <c r="A32" s="3">
        <v>31</v>
      </c>
      <c r="B32" s="1" t="s">
        <v>59</v>
      </c>
      <c r="C32" s="1" t="s">
        <v>60</v>
      </c>
      <c r="D32" s="1" t="s">
        <v>139</v>
      </c>
      <c r="E32" s="1" t="s">
        <v>250</v>
      </c>
      <c r="F32" s="1" t="s">
        <v>137</v>
      </c>
      <c r="G32" s="6">
        <v>2559</v>
      </c>
      <c r="H32" s="6" t="s">
        <v>249</v>
      </c>
      <c r="I32" s="1" t="s">
        <v>342</v>
      </c>
      <c r="J32" s="1" t="s">
        <v>347</v>
      </c>
      <c r="K32" s="1" t="s">
        <v>324</v>
      </c>
      <c r="L32" s="1" t="s">
        <v>327</v>
      </c>
      <c r="M32" s="1" t="s">
        <v>252</v>
      </c>
      <c r="N32" s="1" t="s">
        <v>251</v>
      </c>
      <c r="O32" s="1" t="s">
        <v>171</v>
      </c>
      <c r="P32" s="6">
        <v>2</v>
      </c>
      <c r="Q32" s="7" t="s">
        <v>247</v>
      </c>
      <c r="R32" s="7" t="s">
        <v>248</v>
      </c>
      <c r="S32" s="8" t="s">
        <v>110</v>
      </c>
      <c r="T32" s="2" t="str">
        <f t="shared" si="2"/>
        <v>ส.ท.</v>
      </c>
      <c r="U32" s="1" t="s">
        <v>274</v>
      </c>
      <c r="V32" s="1" t="s">
        <v>60</v>
      </c>
    </row>
    <row r="33" spans="1:22" s="2" customFormat="1" ht="21.6" customHeight="1" x14ac:dyDescent="0.5">
      <c r="A33" s="3">
        <v>32</v>
      </c>
      <c r="B33" s="1" t="s">
        <v>61</v>
      </c>
      <c r="C33" s="1" t="s">
        <v>62</v>
      </c>
      <c r="D33" s="1" t="s">
        <v>139</v>
      </c>
      <c r="E33" s="1" t="s">
        <v>250</v>
      </c>
      <c r="F33" s="1" t="s">
        <v>137</v>
      </c>
      <c r="G33" s="6">
        <v>2559</v>
      </c>
      <c r="H33" s="6" t="s">
        <v>249</v>
      </c>
      <c r="I33" s="1" t="s">
        <v>342</v>
      </c>
      <c r="J33" s="1" t="s">
        <v>347</v>
      </c>
      <c r="K33" s="1" t="s">
        <v>324</v>
      </c>
      <c r="L33" s="1" t="s">
        <v>327</v>
      </c>
      <c r="M33" s="1" t="s">
        <v>252</v>
      </c>
      <c r="N33" s="1" t="s">
        <v>251</v>
      </c>
      <c r="O33" s="1" t="s">
        <v>171</v>
      </c>
      <c r="P33" s="6">
        <v>2</v>
      </c>
      <c r="Q33" s="7" t="s">
        <v>247</v>
      </c>
      <c r="R33" s="7" t="s">
        <v>248</v>
      </c>
      <c r="S33" s="8" t="s">
        <v>110</v>
      </c>
      <c r="T33" s="2" t="str">
        <f t="shared" si="2"/>
        <v>ส.ท.</v>
      </c>
      <c r="U33" s="1" t="s">
        <v>275</v>
      </c>
      <c r="V33" s="1" t="s">
        <v>62</v>
      </c>
    </row>
    <row r="34" spans="1:22" s="2" customFormat="1" ht="21.6" customHeight="1" x14ac:dyDescent="0.5">
      <c r="A34" s="3">
        <v>33</v>
      </c>
      <c r="B34" s="1" t="s">
        <v>63</v>
      </c>
      <c r="C34" s="1" t="s">
        <v>64</v>
      </c>
      <c r="D34" s="1" t="s">
        <v>141</v>
      </c>
      <c r="E34" s="1" t="s">
        <v>250</v>
      </c>
      <c r="F34" s="1" t="s">
        <v>140</v>
      </c>
      <c r="G34" s="6">
        <v>2559</v>
      </c>
      <c r="H34" s="6" t="s">
        <v>249</v>
      </c>
      <c r="I34" s="1" t="s">
        <v>342</v>
      </c>
      <c r="J34" s="1" t="s">
        <v>347</v>
      </c>
      <c r="K34" s="1" t="s">
        <v>324</v>
      </c>
      <c r="L34" s="1" t="s">
        <v>327</v>
      </c>
      <c r="M34" s="1" t="s">
        <v>252</v>
      </c>
      <c r="N34" s="1" t="s">
        <v>251</v>
      </c>
      <c r="O34" s="1" t="s">
        <v>171</v>
      </c>
      <c r="P34" s="6">
        <v>3</v>
      </c>
      <c r="Q34" s="7" t="s">
        <v>238</v>
      </c>
      <c r="R34" s="7" t="s">
        <v>239</v>
      </c>
      <c r="S34" s="8" t="s">
        <v>240</v>
      </c>
      <c r="T34" s="2" t="str">
        <f t="shared" si="2"/>
        <v>พ.ต.</v>
      </c>
      <c r="U34" s="1" t="s">
        <v>307</v>
      </c>
      <c r="V34" s="1" t="s">
        <v>64</v>
      </c>
    </row>
    <row r="35" spans="1:22" s="2" customFormat="1" ht="21.6" customHeight="1" x14ac:dyDescent="0.5">
      <c r="A35" s="3">
        <v>34</v>
      </c>
      <c r="B35" s="1" t="s">
        <v>65</v>
      </c>
      <c r="C35" s="1" t="s">
        <v>66</v>
      </c>
      <c r="D35" s="1" t="s">
        <v>143</v>
      </c>
      <c r="E35" s="1" t="s">
        <v>250</v>
      </c>
      <c r="F35" s="1" t="s">
        <v>142</v>
      </c>
      <c r="G35" s="6">
        <v>2559</v>
      </c>
      <c r="H35" s="6" t="s">
        <v>249</v>
      </c>
      <c r="I35" s="1" t="s">
        <v>342</v>
      </c>
      <c r="J35" s="1" t="s">
        <v>347</v>
      </c>
      <c r="K35" s="1" t="s">
        <v>324</v>
      </c>
      <c r="L35" s="1" t="s">
        <v>327</v>
      </c>
      <c r="M35" s="1" t="s">
        <v>252</v>
      </c>
      <c r="N35" s="1" t="s">
        <v>251</v>
      </c>
      <c r="O35" s="1" t="s">
        <v>171</v>
      </c>
      <c r="P35" s="6">
        <v>3</v>
      </c>
      <c r="Q35" s="7" t="s">
        <v>238</v>
      </c>
      <c r="R35" s="7" t="s">
        <v>239</v>
      </c>
      <c r="S35" s="8" t="s">
        <v>240</v>
      </c>
      <c r="T35" s="2" t="str">
        <f t="shared" si="2"/>
        <v>ร.ท.</v>
      </c>
      <c r="U35" s="1" t="s">
        <v>299</v>
      </c>
      <c r="V35" s="1" t="s">
        <v>66</v>
      </c>
    </row>
    <row r="36" spans="1:22" s="2" customFormat="1" ht="21.6" customHeight="1" x14ac:dyDescent="0.5">
      <c r="A36" s="3">
        <v>35</v>
      </c>
      <c r="B36" s="1" t="s">
        <v>67</v>
      </c>
      <c r="C36" s="1" t="s">
        <v>68</v>
      </c>
      <c r="D36" s="1" t="s">
        <v>145</v>
      </c>
      <c r="E36" s="1" t="s">
        <v>250</v>
      </c>
      <c r="F36" s="1" t="s">
        <v>144</v>
      </c>
      <c r="G36" s="6">
        <v>2559</v>
      </c>
      <c r="H36" s="6" t="s">
        <v>249</v>
      </c>
      <c r="I36" s="1" t="s">
        <v>342</v>
      </c>
      <c r="J36" s="1" t="s">
        <v>347</v>
      </c>
      <c r="K36" s="1" t="s">
        <v>324</v>
      </c>
      <c r="L36" s="1" t="s">
        <v>327</v>
      </c>
      <c r="M36" s="1" t="s">
        <v>252</v>
      </c>
      <c r="N36" s="1" t="s">
        <v>251</v>
      </c>
      <c r="O36" s="1" t="s">
        <v>171</v>
      </c>
      <c r="P36" s="6">
        <v>3</v>
      </c>
      <c r="Q36" s="7" t="s">
        <v>242</v>
      </c>
      <c r="R36" s="7" t="s">
        <v>243</v>
      </c>
      <c r="S36" s="8" t="s">
        <v>244</v>
      </c>
      <c r="T36" s="2" t="str">
        <f>LEFT(B36,6)</f>
        <v>จ.ส.อ.</v>
      </c>
      <c r="U36" s="1" t="s">
        <v>288</v>
      </c>
      <c r="V36" s="1" t="s">
        <v>68</v>
      </c>
    </row>
    <row r="37" spans="1:22" s="2" customFormat="1" ht="21.6" customHeight="1" x14ac:dyDescent="0.5">
      <c r="A37" s="3">
        <v>36</v>
      </c>
      <c r="B37" s="1" t="s">
        <v>69</v>
      </c>
      <c r="C37" s="1" t="s">
        <v>70</v>
      </c>
      <c r="D37" s="1" t="s">
        <v>145</v>
      </c>
      <c r="E37" s="1" t="s">
        <v>250</v>
      </c>
      <c r="F37" s="1" t="s">
        <v>144</v>
      </c>
      <c r="G37" s="6">
        <v>2559</v>
      </c>
      <c r="H37" s="6" t="s">
        <v>249</v>
      </c>
      <c r="I37" s="1" t="s">
        <v>342</v>
      </c>
      <c r="J37" s="1" t="s">
        <v>347</v>
      </c>
      <c r="K37" s="1" t="s">
        <v>324</v>
      </c>
      <c r="L37" s="1" t="s">
        <v>327</v>
      </c>
      <c r="M37" s="1" t="s">
        <v>252</v>
      </c>
      <c r="N37" s="1" t="s">
        <v>251</v>
      </c>
      <c r="O37" s="1" t="s">
        <v>171</v>
      </c>
      <c r="P37" s="6">
        <v>3</v>
      </c>
      <c r="Q37" s="7" t="s">
        <v>243</v>
      </c>
      <c r="R37" s="7" t="s">
        <v>244</v>
      </c>
      <c r="S37" s="8" t="s">
        <v>245</v>
      </c>
      <c r="T37" s="2" t="str">
        <f>LEFT(B37,4)</f>
        <v>ส.อ.</v>
      </c>
      <c r="U37" s="1" t="s">
        <v>280</v>
      </c>
      <c r="V37" s="1" t="s">
        <v>70</v>
      </c>
    </row>
    <row r="38" spans="1:22" s="2" customFormat="1" ht="21.6" customHeight="1" x14ac:dyDescent="0.5">
      <c r="A38" s="3">
        <v>37</v>
      </c>
      <c r="B38" s="1" t="s">
        <v>71</v>
      </c>
      <c r="C38" s="1" t="s">
        <v>72</v>
      </c>
      <c r="D38" s="1" t="s">
        <v>147</v>
      </c>
      <c r="E38" s="1" t="s">
        <v>250</v>
      </c>
      <c r="F38" s="1" t="s">
        <v>146</v>
      </c>
      <c r="G38" s="6">
        <v>2559</v>
      </c>
      <c r="H38" s="6" t="s">
        <v>249</v>
      </c>
      <c r="I38" s="1" t="s">
        <v>342</v>
      </c>
      <c r="J38" s="1" t="s">
        <v>347</v>
      </c>
      <c r="K38" s="1" t="s">
        <v>324</v>
      </c>
      <c r="L38" s="1" t="s">
        <v>327</v>
      </c>
      <c r="M38" s="1" t="s">
        <v>252</v>
      </c>
      <c r="N38" s="1" t="s">
        <v>251</v>
      </c>
      <c r="O38" s="1" t="s">
        <v>171</v>
      </c>
      <c r="P38" s="1" t="s">
        <v>108</v>
      </c>
      <c r="Q38" s="1" t="s">
        <v>108</v>
      </c>
      <c r="R38" s="1" t="s">
        <v>108</v>
      </c>
      <c r="S38" s="1" t="s">
        <v>108</v>
      </c>
      <c r="T38" s="2" t="str">
        <f>LEFT(B38,4)</f>
        <v>พ.ต.</v>
      </c>
      <c r="U38" s="1" t="s">
        <v>308</v>
      </c>
      <c r="V38" s="1" t="s">
        <v>72</v>
      </c>
    </row>
    <row r="39" spans="1:22" s="2" customFormat="1" ht="21.6" customHeight="1" x14ac:dyDescent="0.5">
      <c r="A39" s="3">
        <v>38</v>
      </c>
      <c r="B39" s="1" t="s">
        <v>73</v>
      </c>
      <c r="C39" s="1" t="s">
        <v>74</v>
      </c>
      <c r="D39" s="1" t="s">
        <v>149</v>
      </c>
      <c r="E39" s="1" t="s">
        <v>250</v>
      </c>
      <c r="F39" s="1" t="s">
        <v>148</v>
      </c>
      <c r="G39" s="6">
        <v>2559</v>
      </c>
      <c r="H39" s="6" t="s">
        <v>249</v>
      </c>
      <c r="I39" s="1" t="s">
        <v>342</v>
      </c>
      <c r="J39" s="1" t="s">
        <v>347</v>
      </c>
      <c r="K39" s="1" t="s">
        <v>324</v>
      </c>
      <c r="L39" s="1" t="s">
        <v>327</v>
      </c>
      <c r="M39" s="1" t="s">
        <v>252</v>
      </c>
      <c r="N39" s="1" t="s">
        <v>251</v>
      </c>
      <c r="O39" s="1" t="s">
        <v>171</v>
      </c>
      <c r="P39" s="6">
        <v>3</v>
      </c>
      <c r="Q39" s="7" t="s">
        <v>238</v>
      </c>
      <c r="R39" s="7" t="s">
        <v>239</v>
      </c>
      <c r="S39" s="8" t="s">
        <v>240</v>
      </c>
      <c r="T39" s="2" t="str">
        <f>LEFT(B39,4)</f>
        <v>ร.ท.</v>
      </c>
      <c r="U39" s="1" t="s">
        <v>300</v>
      </c>
      <c r="V39" s="1" t="s">
        <v>74</v>
      </c>
    </row>
    <row r="40" spans="1:22" s="2" customFormat="1" ht="21.6" customHeight="1" x14ac:dyDescent="0.5">
      <c r="A40" s="3">
        <v>39</v>
      </c>
      <c r="B40" s="1" t="s">
        <v>75</v>
      </c>
      <c r="C40" s="1" t="s">
        <v>76</v>
      </c>
      <c r="D40" s="1" t="s">
        <v>151</v>
      </c>
      <c r="E40" s="1" t="s">
        <v>250</v>
      </c>
      <c r="F40" s="1" t="s">
        <v>150</v>
      </c>
      <c r="G40" s="6">
        <v>2559</v>
      </c>
      <c r="H40" s="6" t="s">
        <v>249</v>
      </c>
      <c r="I40" s="1" t="s">
        <v>342</v>
      </c>
      <c r="J40" s="1" t="s">
        <v>347</v>
      </c>
      <c r="K40" s="1" t="s">
        <v>324</v>
      </c>
      <c r="L40" s="1" t="s">
        <v>327</v>
      </c>
      <c r="M40" s="1" t="s">
        <v>252</v>
      </c>
      <c r="N40" s="1" t="s">
        <v>251</v>
      </c>
      <c r="O40" s="1" t="s">
        <v>171</v>
      </c>
      <c r="P40" s="6">
        <v>3</v>
      </c>
      <c r="Q40" s="7" t="s">
        <v>241</v>
      </c>
      <c r="R40" s="7" t="s">
        <v>242</v>
      </c>
      <c r="S40" s="8" t="s">
        <v>243</v>
      </c>
      <c r="T40" s="2" t="str">
        <f>LEFT(B40,6)</f>
        <v>จ.ส.ต.</v>
      </c>
      <c r="U40" s="1" t="s">
        <v>294</v>
      </c>
      <c r="V40" s="1" t="s">
        <v>76</v>
      </c>
    </row>
    <row r="41" spans="1:22" ht="21.6" customHeight="1" x14ac:dyDescent="0.5">
      <c r="A41" s="3">
        <v>40</v>
      </c>
      <c r="B41" s="1" t="s">
        <v>77</v>
      </c>
      <c r="C41" s="1" t="s">
        <v>78</v>
      </c>
      <c r="D41" s="1" t="s">
        <v>151</v>
      </c>
      <c r="E41" s="1" t="s">
        <v>250</v>
      </c>
      <c r="F41" s="1" t="s">
        <v>150</v>
      </c>
      <c r="G41" s="6">
        <v>2559</v>
      </c>
      <c r="H41" s="6" t="s">
        <v>249</v>
      </c>
      <c r="I41" s="1" t="s">
        <v>342</v>
      </c>
      <c r="J41" s="1" t="s">
        <v>347</v>
      </c>
      <c r="K41" s="1" t="s">
        <v>324</v>
      </c>
      <c r="L41" s="1" t="s">
        <v>326</v>
      </c>
      <c r="M41" s="1" t="s">
        <v>252</v>
      </c>
      <c r="N41" s="1" t="s">
        <v>251</v>
      </c>
      <c r="O41" s="1" t="s">
        <v>171</v>
      </c>
      <c r="P41" s="6">
        <v>3</v>
      </c>
      <c r="Q41" s="7" t="s">
        <v>243</v>
      </c>
      <c r="R41" s="7" t="s">
        <v>244</v>
      </c>
      <c r="S41" s="8" t="s">
        <v>245</v>
      </c>
      <c r="T41" s="2" t="str">
        <f>LEFT(B41,4)</f>
        <v>ส.อ.</v>
      </c>
      <c r="U41" s="1" t="s">
        <v>281</v>
      </c>
      <c r="V41" s="1" t="s">
        <v>78</v>
      </c>
    </row>
    <row r="42" spans="1:22" ht="21.6" customHeight="1" x14ac:dyDescent="0.5">
      <c r="A42" s="3">
        <v>41</v>
      </c>
      <c r="B42" s="1" t="s">
        <v>79</v>
      </c>
      <c r="C42" s="1" t="s">
        <v>80</v>
      </c>
      <c r="D42" s="1" t="s">
        <v>153</v>
      </c>
      <c r="E42" s="1" t="s">
        <v>250</v>
      </c>
      <c r="F42" s="1" t="s">
        <v>152</v>
      </c>
      <c r="G42" s="6">
        <v>2559</v>
      </c>
      <c r="H42" s="6" t="s">
        <v>249</v>
      </c>
      <c r="I42" s="1" t="s">
        <v>342</v>
      </c>
      <c r="J42" s="1" t="s">
        <v>347</v>
      </c>
      <c r="K42" s="1" t="s">
        <v>324</v>
      </c>
      <c r="L42" s="1" t="s">
        <v>327</v>
      </c>
      <c r="M42" s="1" t="s">
        <v>252</v>
      </c>
      <c r="N42" s="1" t="s">
        <v>251</v>
      </c>
      <c r="O42" s="1" t="s">
        <v>171</v>
      </c>
      <c r="P42" s="6">
        <v>3</v>
      </c>
      <c r="Q42" s="7" t="s">
        <v>242</v>
      </c>
      <c r="R42" s="7" t="s">
        <v>243</v>
      </c>
      <c r="S42" s="8" t="s">
        <v>244</v>
      </c>
      <c r="T42" s="2" t="str">
        <f>LEFT(B42,4)</f>
        <v>พ.ต.</v>
      </c>
      <c r="U42" s="1" t="s">
        <v>309</v>
      </c>
      <c r="V42" s="1" t="s">
        <v>80</v>
      </c>
    </row>
    <row r="43" spans="1:22" ht="21.6" customHeight="1" x14ac:dyDescent="0.5">
      <c r="A43" s="3">
        <v>42</v>
      </c>
      <c r="B43" s="1" t="s">
        <v>81</v>
      </c>
      <c r="C43" s="1" t="s">
        <v>82</v>
      </c>
      <c r="D43" s="1" t="s">
        <v>155</v>
      </c>
      <c r="E43" s="1" t="s">
        <v>250</v>
      </c>
      <c r="F43" s="1" t="s">
        <v>154</v>
      </c>
      <c r="G43" s="6">
        <v>2559</v>
      </c>
      <c r="H43" s="6" t="s">
        <v>249</v>
      </c>
      <c r="I43" s="1" t="s">
        <v>342</v>
      </c>
      <c r="J43" s="1" t="s">
        <v>347</v>
      </c>
      <c r="K43" s="1" t="s">
        <v>324</v>
      </c>
      <c r="L43" s="1" t="s">
        <v>327</v>
      </c>
      <c r="M43" s="1" t="s">
        <v>252</v>
      </c>
      <c r="N43" s="1" t="s">
        <v>251</v>
      </c>
      <c r="O43" s="1" t="s">
        <v>171</v>
      </c>
      <c r="P43" s="6">
        <v>3</v>
      </c>
      <c r="Q43" s="7" t="s">
        <v>242</v>
      </c>
      <c r="R43" s="7" t="s">
        <v>243</v>
      </c>
      <c r="S43" s="8" t="s">
        <v>244</v>
      </c>
      <c r="T43" s="2" t="str">
        <f>LEFT(B43,4)</f>
        <v>ร.ต.</v>
      </c>
      <c r="U43" s="1" t="s">
        <v>296</v>
      </c>
      <c r="V43" s="1" t="s">
        <v>82</v>
      </c>
    </row>
    <row r="44" spans="1:22" ht="21.6" customHeight="1" x14ac:dyDescent="0.5">
      <c r="A44" s="3">
        <v>43</v>
      </c>
      <c r="B44" s="1" t="s">
        <v>83</v>
      </c>
      <c r="C44" s="1" t="s">
        <v>84</v>
      </c>
      <c r="D44" s="1" t="s">
        <v>157</v>
      </c>
      <c r="E44" s="1" t="s">
        <v>250</v>
      </c>
      <c r="F44" s="1" t="s">
        <v>156</v>
      </c>
      <c r="G44" s="6">
        <v>2559</v>
      </c>
      <c r="H44" s="6" t="s">
        <v>249</v>
      </c>
      <c r="I44" s="1" t="s">
        <v>342</v>
      </c>
      <c r="J44" s="1" t="s">
        <v>347</v>
      </c>
      <c r="K44" s="1" t="s">
        <v>324</v>
      </c>
      <c r="L44" s="1" t="s">
        <v>327</v>
      </c>
      <c r="M44" s="1" t="s">
        <v>252</v>
      </c>
      <c r="N44" s="1" t="s">
        <v>251</v>
      </c>
      <c r="O44" s="1" t="s">
        <v>171</v>
      </c>
      <c r="P44" s="6">
        <v>3</v>
      </c>
      <c r="Q44" s="7" t="s">
        <v>238</v>
      </c>
      <c r="R44" s="7" t="s">
        <v>239</v>
      </c>
      <c r="S44" s="8" t="s">
        <v>240</v>
      </c>
      <c r="T44" s="2" t="str">
        <f>LEFT(B44,6)</f>
        <v>จ.ส.อ.</v>
      </c>
      <c r="U44" s="1" t="s">
        <v>289</v>
      </c>
      <c r="V44" s="1" t="s">
        <v>84</v>
      </c>
    </row>
    <row r="45" spans="1:22" ht="21.6" customHeight="1" x14ac:dyDescent="0.5">
      <c r="A45" s="3">
        <v>44</v>
      </c>
      <c r="B45" s="1" t="s">
        <v>85</v>
      </c>
      <c r="C45" s="1" t="s">
        <v>86</v>
      </c>
      <c r="D45" s="1" t="s">
        <v>157</v>
      </c>
      <c r="E45" s="1" t="s">
        <v>250</v>
      </c>
      <c r="F45" s="1" t="s">
        <v>156</v>
      </c>
      <c r="G45" s="6">
        <v>2559</v>
      </c>
      <c r="H45" s="6" t="s">
        <v>249</v>
      </c>
      <c r="I45" s="1" t="s">
        <v>342</v>
      </c>
      <c r="J45" s="1" t="s">
        <v>347</v>
      </c>
      <c r="K45" s="1" t="s">
        <v>324</v>
      </c>
      <c r="L45" s="1" t="s">
        <v>327</v>
      </c>
      <c r="M45" s="1" t="s">
        <v>252</v>
      </c>
      <c r="N45" s="1" t="s">
        <v>251</v>
      </c>
      <c r="O45" s="1" t="s">
        <v>171</v>
      </c>
      <c r="P45" s="6">
        <v>3</v>
      </c>
      <c r="Q45" s="7" t="s">
        <v>243</v>
      </c>
      <c r="R45" s="7" t="s">
        <v>244</v>
      </c>
      <c r="S45" s="8" t="s">
        <v>245</v>
      </c>
      <c r="T45" s="2" t="str">
        <f>LEFT(B45,4)</f>
        <v>ส.อ.</v>
      </c>
      <c r="U45" s="1" t="s">
        <v>282</v>
      </c>
      <c r="V45" s="1" t="s">
        <v>86</v>
      </c>
    </row>
    <row r="46" spans="1:22" ht="21.6" customHeight="1" x14ac:dyDescent="0.5">
      <c r="A46" s="3">
        <v>45</v>
      </c>
      <c r="B46" s="1" t="s">
        <v>87</v>
      </c>
      <c r="C46" s="1" t="s">
        <v>88</v>
      </c>
      <c r="D46" s="1" t="s">
        <v>159</v>
      </c>
      <c r="E46" s="1" t="s">
        <v>250</v>
      </c>
      <c r="F46" s="1" t="s">
        <v>158</v>
      </c>
      <c r="G46" s="6">
        <v>2559</v>
      </c>
      <c r="H46" s="6" t="s">
        <v>249</v>
      </c>
      <c r="I46" s="1" t="s">
        <v>342</v>
      </c>
      <c r="J46" s="1" t="s">
        <v>347</v>
      </c>
      <c r="K46" s="1" t="s">
        <v>324</v>
      </c>
      <c r="L46" s="1" t="s">
        <v>327</v>
      </c>
      <c r="M46" s="1" t="s">
        <v>252</v>
      </c>
      <c r="N46" s="1" t="s">
        <v>251</v>
      </c>
      <c r="O46" s="1" t="s">
        <v>171</v>
      </c>
      <c r="P46" s="6">
        <v>3</v>
      </c>
      <c r="Q46" s="7" t="s">
        <v>243</v>
      </c>
      <c r="R46" s="7" t="s">
        <v>244</v>
      </c>
      <c r="S46" s="8" t="s">
        <v>245</v>
      </c>
      <c r="T46" s="2" t="str">
        <f>LEFT(B46,4)</f>
        <v>ร.ท.</v>
      </c>
      <c r="U46" s="1" t="s">
        <v>301</v>
      </c>
      <c r="V46" s="1" t="s">
        <v>88</v>
      </c>
    </row>
    <row r="47" spans="1:22" s="2" customFormat="1" ht="21.6" customHeight="1" x14ac:dyDescent="0.5">
      <c r="A47" s="3">
        <v>46</v>
      </c>
      <c r="B47" s="1" t="s">
        <v>89</v>
      </c>
      <c r="C47" s="1" t="s">
        <v>90</v>
      </c>
      <c r="D47" s="1" t="s">
        <v>161</v>
      </c>
      <c r="E47" s="1" t="s">
        <v>332</v>
      </c>
      <c r="F47" s="1" t="s">
        <v>160</v>
      </c>
      <c r="G47" s="6">
        <v>2559</v>
      </c>
      <c r="H47" s="6" t="s">
        <v>249</v>
      </c>
      <c r="I47" s="1" t="s">
        <v>342</v>
      </c>
      <c r="J47" s="1" t="s">
        <v>347</v>
      </c>
      <c r="K47" s="1" t="s">
        <v>324</v>
      </c>
      <c r="L47" s="1" t="s">
        <v>327</v>
      </c>
      <c r="M47" s="1" t="s">
        <v>252</v>
      </c>
      <c r="N47" s="1" t="s">
        <v>251</v>
      </c>
      <c r="O47" s="1" t="s">
        <v>171</v>
      </c>
      <c r="P47" s="6">
        <v>3</v>
      </c>
      <c r="Q47" s="7" t="s">
        <v>238</v>
      </c>
      <c r="R47" s="7" t="s">
        <v>239</v>
      </c>
      <c r="S47" s="8" t="s">
        <v>240</v>
      </c>
      <c r="T47" s="2" t="str">
        <f>LEFT(B47,4)</f>
        <v>ร.ต.</v>
      </c>
      <c r="U47" s="1" t="s">
        <v>297</v>
      </c>
      <c r="V47" s="1" t="s">
        <v>90</v>
      </c>
    </row>
    <row r="48" spans="1:22" s="2" customFormat="1" ht="21.6" customHeight="1" x14ac:dyDescent="0.5">
      <c r="A48" s="3">
        <v>47</v>
      </c>
      <c r="B48" s="1" t="s">
        <v>91</v>
      </c>
      <c r="C48" s="1" t="s">
        <v>92</v>
      </c>
      <c r="D48" s="1" t="s">
        <v>163</v>
      </c>
      <c r="E48" s="1" t="s">
        <v>250</v>
      </c>
      <c r="F48" s="1" t="s">
        <v>162</v>
      </c>
      <c r="G48" s="6">
        <v>2559</v>
      </c>
      <c r="H48" s="6" t="s">
        <v>249</v>
      </c>
      <c r="I48" s="1" t="s">
        <v>342</v>
      </c>
      <c r="J48" s="1" t="s">
        <v>347</v>
      </c>
      <c r="K48" s="1" t="s">
        <v>324</v>
      </c>
      <c r="L48" s="1" t="s">
        <v>327</v>
      </c>
      <c r="M48" s="1" t="s">
        <v>252</v>
      </c>
      <c r="N48" s="1" t="s">
        <v>251</v>
      </c>
      <c r="O48" s="1" t="s">
        <v>171</v>
      </c>
      <c r="P48" s="6">
        <v>3</v>
      </c>
      <c r="Q48" s="7" t="s">
        <v>240</v>
      </c>
      <c r="R48" s="7" t="s">
        <v>241</v>
      </c>
      <c r="S48" s="8" t="s">
        <v>242</v>
      </c>
      <c r="T48" s="2" t="str">
        <f>LEFT(B48,6)</f>
        <v>จ.ส.ต.</v>
      </c>
      <c r="U48" s="1" t="s">
        <v>295</v>
      </c>
      <c r="V48" s="1" t="s">
        <v>92</v>
      </c>
    </row>
    <row r="49" spans="1:22" s="2" customFormat="1" ht="21.6" customHeight="1" x14ac:dyDescent="0.5">
      <c r="A49" s="3">
        <v>48</v>
      </c>
      <c r="B49" s="1" t="s">
        <v>93</v>
      </c>
      <c r="C49" s="1" t="s">
        <v>94</v>
      </c>
      <c r="D49" s="1" t="s">
        <v>163</v>
      </c>
      <c r="E49" s="1" t="s">
        <v>250</v>
      </c>
      <c r="F49" s="1" t="s">
        <v>162</v>
      </c>
      <c r="G49" s="6">
        <v>2559</v>
      </c>
      <c r="H49" s="6" t="s">
        <v>249</v>
      </c>
      <c r="I49" s="1" t="s">
        <v>342</v>
      </c>
      <c r="J49" s="1" t="s">
        <v>347</v>
      </c>
      <c r="K49" s="1" t="s">
        <v>324</v>
      </c>
      <c r="L49" s="1" t="s">
        <v>327</v>
      </c>
      <c r="M49" s="1" t="s">
        <v>252</v>
      </c>
      <c r="N49" s="1" t="s">
        <v>251</v>
      </c>
      <c r="O49" s="1" t="s">
        <v>171</v>
      </c>
      <c r="P49" s="6">
        <v>2</v>
      </c>
      <c r="Q49" s="7" t="s">
        <v>247</v>
      </c>
      <c r="R49" s="7" t="s">
        <v>248</v>
      </c>
      <c r="S49" s="8"/>
      <c r="T49" s="2" t="str">
        <f>LEFT(B49,4)</f>
        <v>ส.ต.</v>
      </c>
      <c r="U49" s="1" t="s">
        <v>271</v>
      </c>
      <c r="V49" s="1" t="s">
        <v>94</v>
      </c>
    </row>
    <row r="50" spans="1:22" s="2" customFormat="1" ht="21.6" customHeight="1" x14ac:dyDescent="0.5">
      <c r="A50" s="3">
        <v>49</v>
      </c>
      <c r="B50" s="1" t="s">
        <v>95</v>
      </c>
      <c r="C50" s="1" t="s">
        <v>96</v>
      </c>
      <c r="D50" s="1" t="s">
        <v>116</v>
      </c>
      <c r="E50" s="1" t="s">
        <v>333</v>
      </c>
      <c r="F50" s="1" t="s">
        <v>164</v>
      </c>
      <c r="G50" s="6">
        <v>2559</v>
      </c>
      <c r="H50" s="6" t="s">
        <v>249</v>
      </c>
      <c r="I50" s="1" t="s">
        <v>342</v>
      </c>
      <c r="J50" s="1" t="s">
        <v>347</v>
      </c>
      <c r="K50" s="1" t="s">
        <v>324</v>
      </c>
      <c r="L50" s="1" t="s">
        <v>327</v>
      </c>
      <c r="M50" s="1" t="s">
        <v>252</v>
      </c>
      <c r="N50" s="1" t="s">
        <v>251</v>
      </c>
      <c r="O50" s="1" t="s">
        <v>171</v>
      </c>
      <c r="P50" s="6">
        <v>3</v>
      </c>
      <c r="Q50" s="7" t="s">
        <v>238</v>
      </c>
      <c r="R50" s="7" t="s">
        <v>239</v>
      </c>
      <c r="S50" s="8" t="s">
        <v>240</v>
      </c>
      <c r="T50" s="2" t="str">
        <f>LEFT(B50,4)</f>
        <v>พ.ต.</v>
      </c>
      <c r="U50" s="1" t="s">
        <v>310</v>
      </c>
      <c r="V50" s="1" t="s">
        <v>96</v>
      </c>
    </row>
    <row r="51" spans="1:22" s="2" customFormat="1" ht="21.6" customHeight="1" x14ac:dyDescent="0.5">
      <c r="A51" s="3">
        <v>50</v>
      </c>
      <c r="B51" s="1" t="s">
        <v>97</v>
      </c>
      <c r="C51" s="1" t="s">
        <v>98</v>
      </c>
      <c r="D51" s="1" t="s">
        <v>166</v>
      </c>
      <c r="E51" s="1" t="s">
        <v>331</v>
      </c>
      <c r="F51" s="1" t="s">
        <v>165</v>
      </c>
      <c r="G51" s="6">
        <v>2559</v>
      </c>
      <c r="H51" s="6" t="s">
        <v>249</v>
      </c>
      <c r="I51" s="1" t="s">
        <v>342</v>
      </c>
      <c r="J51" s="1" t="s">
        <v>347</v>
      </c>
      <c r="K51" s="1" t="s">
        <v>324</v>
      </c>
      <c r="L51" s="1" t="s">
        <v>327</v>
      </c>
      <c r="M51" s="1" t="s">
        <v>252</v>
      </c>
      <c r="N51" s="1" t="s">
        <v>251</v>
      </c>
      <c r="O51" s="1" t="s">
        <v>171</v>
      </c>
      <c r="P51" s="1" t="s">
        <v>108</v>
      </c>
      <c r="Q51" s="1" t="s">
        <v>108</v>
      </c>
      <c r="R51" s="1" t="s">
        <v>108</v>
      </c>
      <c r="S51" s="1" t="s">
        <v>108</v>
      </c>
      <c r="T51" s="2" t="str">
        <f>LEFT(B51,4)</f>
        <v>ร.ต.</v>
      </c>
      <c r="U51" s="1" t="s">
        <v>298</v>
      </c>
      <c r="V51" s="1" t="s">
        <v>98</v>
      </c>
    </row>
    <row r="52" spans="1:22" s="2" customFormat="1" ht="21.6" customHeight="1" x14ac:dyDescent="0.5">
      <c r="A52" s="3">
        <v>51</v>
      </c>
      <c r="B52" s="1" t="s">
        <v>99</v>
      </c>
      <c r="C52" s="1" t="s">
        <v>100</v>
      </c>
      <c r="D52" s="1" t="s">
        <v>168</v>
      </c>
      <c r="E52" s="1" t="s">
        <v>332</v>
      </c>
      <c r="F52" s="1" t="s">
        <v>167</v>
      </c>
      <c r="G52" s="6">
        <v>2559</v>
      </c>
      <c r="H52" s="6" t="s">
        <v>249</v>
      </c>
      <c r="I52" s="1" t="s">
        <v>342</v>
      </c>
      <c r="J52" s="1" t="s">
        <v>347</v>
      </c>
      <c r="K52" s="1" t="s">
        <v>324</v>
      </c>
      <c r="L52" s="1" t="s">
        <v>327</v>
      </c>
      <c r="M52" s="1" t="s">
        <v>252</v>
      </c>
      <c r="N52" s="1" t="s">
        <v>251</v>
      </c>
      <c r="O52" s="1" t="s">
        <v>171</v>
      </c>
      <c r="P52" s="1" t="s">
        <v>108</v>
      </c>
      <c r="Q52" s="1" t="s">
        <v>108</v>
      </c>
      <c r="R52" s="1" t="s">
        <v>108</v>
      </c>
      <c r="S52" s="1" t="s">
        <v>108</v>
      </c>
      <c r="T52" s="2" t="str">
        <f>LEFT(B52,6)</f>
        <v>จ.ส.อ.</v>
      </c>
      <c r="U52" s="1" t="s">
        <v>290</v>
      </c>
      <c r="V52" s="1" t="s">
        <v>100</v>
      </c>
    </row>
    <row r="53" spans="1:22" s="2" customFormat="1" ht="21.6" customHeight="1" x14ac:dyDescent="0.5">
      <c r="A53" s="3">
        <v>52</v>
      </c>
      <c r="B53" s="1" t="s">
        <v>101</v>
      </c>
      <c r="C53" s="1" t="s">
        <v>102</v>
      </c>
      <c r="D53" s="1" t="s">
        <v>169</v>
      </c>
      <c r="E53" s="1" t="s">
        <v>250</v>
      </c>
      <c r="F53" s="1" t="s">
        <v>167</v>
      </c>
      <c r="G53" s="6">
        <v>2559</v>
      </c>
      <c r="H53" s="6" t="s">
        <v>249</v>
      </c>
      <c r="I53" s="1" t="s">
        <v>342</v>
      </c>
      <c r="J53" s="1" t="s">
        <v>347</v>
      </c>
      <c r="K53" s="1" t="s">
        <v>324</v>
      </c>
      <c r="L53" s="1" t="s">
        <v>327</v>
      </c>
      <c r="M53" s="1" t="s">
        <v>252</v>
      </c>
      <c r="N53" s="1" t="s">
        <v>251</v>
      </c>
      <c r="O53" s="1" t="s">
        <v>171</v>
      </c>
      <c r="P53" s="6">
        <v>3</v>
      </c>
      <c r="Q53" s="7" t="s">
        <v>241</v>
      </c>
      <c r="R53" s="7" t="s">
        <v>242</v>
      </c>
      <c r="S53" s="8" t="s">
        <v>243</v>
      </c>
      <c r="T53" s="2" t="str">
        <f>LEFT(B53,4)</f>
        <v>ส.อ.</v>
      </c>
      <c r="U53" s="1" t="s">
        <v>283</v>
      </c>
      <c r="V53" s="1" t="s">
        <v>102</v>
      </c>
    </row>
    <row r="54" spans="1:22" s="2" customFormat="1" ht="21.6" customHeight="1" x14ac:dyDescent="0.5">
      <c r="A54" s="3">
        <v>53</v>
      </c>
      <c r="B54" s="1" t="s">
        <v>103</v>
      </c>
      <c r="C54" s="1" t="s">
        <v>104</v>
      </c>
      <c r="D54" s="1" t="s">
        <v>237</v>
      </c>
      <c r="E54" s="1" t="s">
        <v>331</v>
      </c>
      <c r="F54" s="1" t="s">
        <v>170</v>
      </c>
      <c r="G54" s="6">
        <v>2559</v>
      </c>
      <c r="H54" s="6" t="s">
        <v>249</v>
      </c>
      <c r="I54" s="1" t="s">
        <v>342</v>
      </c>
      <c r="J54" s="1" t="s">
        <v>347</v>
      </c>
      <c r="K54" s="1" t="s">
        <v>324</v>
      </c>
      <c r="L54" s="1" t="s">
        <v>327</v>
      </c>
      <c r="M54" s="1" t="s">
        <v>252</v>
      </c>
      <c r="N54" s="1" t="s">
        <v>251</v>
      </c>
      <c r="O54" s="1" t="s">
        <v>171</v>
      </c>
      <c r="P54" s="1" t="s">
        <v>108</v>
      </c>
      <c r="Q54" s="1" t="s">
        <v>108</v>
      </c>
      <c r="R54" s="1" t="s">
        <v>108</v>
      </c>
      <c r="S54" s="1" t="s">
        <v>108</v>
      </c>
      <c r="T54" s="2" t="str">
        <f>LEFT(B54,4)</f>
        <v>ร.อ.</v>
      </c>
      <c r="U54" s="1" t="s">
        <v>305</v>
      </c>
      <c r="V54" s="1" t="s">
        <v>104</v>
      </c>
    </row>
  </sheetData>
  <sortState ref="A2:V54">
    <sortCondition ref="A2:A54"/>
  </sortState>
  <pageMargins left="0.7" right="0.7" top="0.75" bottom="0.75" header="0.3" footer="0.3"/>
  <pageSetup orientation="portrait" horizontalDpi="0" verticalDpi="0" r:id="rId1"/>
  <ignoredErrors>
    <ignoredError sqref="T9:T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แบบ บ.ท.ช.2-ย.</vt:lpstr>
      <vt:lpstr>ด้านหลัง</vt:lpstr>
      <vt:lpstr>แบบ บ.ท.ช.2-ย. (ตัวอย่าง)</vt:lpstr>
      <vt:lpstr>แบบ บ.ท.ช.2-ย.(สูตร)</vt:lpstr>
      <vt:lpstr>ฐานข้อมูล บ.ท.ช.2ย._ห้ามลบ</vt:lpstr>
      <vt:lpstr>ด้านหลัง!Print_Area</vt:lpstr>
      <vt:lpstr>'แบบ บ.ท.ช.2-ย.'!Print_Area</vt:lpstr>
      <vt:lpstr>'แบบ บ.ท.ช.2-ย. (ตัวอย่าง)'!Print_Area</vt:lpstr>
      <vt:lpstr>'แบบ บ.ท.ช.2-ย.(สูตร)'!Print_Area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2021-01-15T04:21:31Z</dcterms:modified>
</cp:coreProperties>
</file>